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иложение 6" sheetId="1" r:id="rId1"/>
    <sheet name="Приложение 7" sheetId="2" r:id="rId2"/>
  </sheets>
  <definedNames>
    <definedName name="_xlnm._FilterDatabase" localSheetId="0" hidden="1">'Приложение 6'!$A$10:$F$478</definedName>
    <definedName name="_xlnm._FilterDatabase" localSheetId="1" hidden="1">'Приложение 7'!$A$10:$H$519</definedName>
    <definedName name="_xlnm.Print_Titles" localSheetId="1">'Приложение 7'!$9:$11</definedName>
    <definedName name="_xlnm.Print_Area" localSheetId="1">'Приложение 7'!$A$1:$H$519</definedName>
  </definedNames>
  <calcPr fullCalcOnLoad="1"/>
</workbook>
</file>

<file path=xl/sharedStrings.xml><?xml version="1.0" encoding="utf-8"?>
<sst xmlns="http://schemas.openxmlformats.org/spreadsheetml/2006/main" count="4601" uniqueCount="548">
  <si>
    <t xml:space="preserve">Мероприятия по энергосбережению и повышению энергетической эффективности в муниципальном образовании </t>
  </si>
  <si>
    <t>Восстановление забора кладбища "Солодухино"</t>
  </si>
  <si>
    <t xml:space="preserve"> Мероприятия в области спорта, физической культуры и туризма </t>
  </si>
  <si>
    <t>312</t>
  </si>
  <si>
    <t>Иные пенсии, социальные доплаты к пенсиям</t>
  </si>
  <si>
    <t>540</t>
  </si>
  <si>
    <t>Иные межбюджетные трансферты</t>
  </si>
  <si>
    <t xml:space="preserve">Ведомственная структура расходов бюджета МО "Город Гатчина"                                                                                                  на 2014 год                                                       </t>
  </si>
  <si>
    <t>Софинансирование строительства инженерных сетей к  МФЦ по  предоставлению  государственных и муниципальных услуг</t>
  </si>
  <si>
    <t>Прочие работы в области благоустройства</t>
  </si>
  <si>
    <t>112</t>
  </si>
  <si>
    <t>Иные выплаты персоналу казенных учреждений, за исключением фонда оплаты труда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</si>
  <si>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</si>
  <si>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Социальное обеспечение населения</t>
  </si>
  <si>
    <t>Компенсация затрат собственников при газификации многоквартирных жилых домов</t>
  </si>
  <si>
    <t>Адресная поддержка граждан за счет фонда социальной поддержки</t>
  </si>
  <si>
    <t>Компенсация затрат  в связи с предоставлением льгот за пользование услугами бань</t>
  </si>
  <si>
    <t>Компенсация  затрат в связи с предоставлением  льготного проезда  в городском автотранспорте</t>
  </si>
  <si>
    <t>Компенсация затрат собственников при газификации индивидуальных жилых домов</t>
  </si>
  <si>
    <t>Возмещение многодетным семьям расходов по оплате жилого помещения и коммунальных услуг</t>
  </si>
  <si>
    <t>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</si>
  <si>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ИТОГО</t>
  </si>
  <si>
    <t xml:space="preserve">Разработка проектной документации для строительства малоэтажных жилых домов </t>
  </si>
  <si>
    <t>Софинансирование мероприятий на капитальный ремонт многоквартирных домов МО "Город Гатчина"</t>
  </si>
  <si>
    <t>Расходы на обеспечение функций органов местного самоуправления</t>
  </si>
  <si>
    <t>Осуществление финансового контроля бюджета муниципального образования</t>
  </si>
  <si>
    <t>Оснащение пожарной дружины</t>
  </si>
  <si>
    <t>Реализация полномочий муниципального образования в области массового спорта</t>
  </si>
  <si>
    <t>Реализация полномочий муниципального образования в области пенсионного обеспечения</t>
  </si>
  <si>
    <t>Реализация полномочий муниципального образования в области кинематографии</t>
  </si>
  <si>
    <t>Реализация полномочий муниципального образования в области культуры</t>
  </si>
  <si>
    <t>Реализация полномочий муниципального образования в области молодежной политики и оздоровления детей</t>
  </si>
  <si>
    <t>Реализация полномочий муниципального образования по прочим мероприятиям в области благоустройства</t>
  </si>
  <si>
    <r>
      <t>Реализация полномочий муниципального образования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области благоустройства</t>
    </r>
  </si>
  <si>
    <t xml:space="preserve"> Компенсация выпадающих доходов организациям,   предоставляющим  услуги теплоснабжения </t>
  </si>
  <si>
    <t>Реализация полномочий муниципального образования в области коммунального хозяйства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</si>
  <si>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</t>
  </si>
  <si>
    <t>Реализация полномочий муниципального образования в области жилищного хозяйства</t>
  </si>
  <si>
    <t>Реализация мероприятий по землеустройству  и землепользованию в сфере полномочий администрации</t>
  </si>
  <si>
    <t>Реализация полномочий муниципального образования в области связи и информатики</t>
  </si>
  <si>
    <t>Муниципальная поддержка развития массового спорта</t>
  </si>
  <si>
    <t>Немуниципальные служащие администрации</t>
  </si>
  <si>
    <t>Муниципальные служащие комитета финансов</t>
  </si>
  <si>
    <t>Муниципальные служащие администрации</t>
  </si>
  <si>
    <t>Муниципальные служащие совета депутатов муниципального образования</t>
  </si>
  <si>
    <t>Муниципальные служащие Комитета по управлению имуществом</t>
  </si>
  <si>
    <t>Немуниципальные служащие Комитета по управлению имуществом</t>
  </si>
  <si>
    <t xml:space="preserve"> Реализация мероприятий по землеустройству и землепользованию в сфере полномочий Комитета по управлению имуществом</t>
  </si>
  <si>
    <t>Реализация полномочий муниципального образования в сфере средств массовой информации</t>
  </si>
  <si>
    <t>Руководство и управление в сфере установленных функций органов местного самоуправления. Функционирование администрации муниципального образования и подведомственных учреждений</t>
  </si>
  <si>
    <t>7040000</t>
  </si>
  <si>
    <t>8010000</t>
  </si>
  <si>
    <t>8000000</t>
  </si>
  <si>
    <t>8100000</t>
  </si>
  <si>
    <t>8110000</t>
  </si>
  <si>
    <t>8120000</t>
  </si>
  <si>
    <t>8140000</t>
  </si>
  <si>
    <t>7180000</t>
  </si>
  <si>
    <t>7300000</t>
  </si>
  <si>
    <t>7310000</t>
  </si>
  <si>
    <t>Мероприятия по энергосбережению и повышению энергетической эффективности в муниципальном образовании</t>
  </si>
  <si>
    <t>Предоставление субсидий на приобретение (строительство) жилья молодым семьям, нуждающимся в улучшении жилищных условий в рамках софинансирования  региональных программ</t>
  </si>
  <si>
    <t>Резервный фонд администрации</t>
  </si>
  <si>
    <t>Резервный фонд администрации   по предупреждению  и ликвидации чрезвычайных ситуаций природного и техногенного характера и последствий стихийных бедствий, а так же последствий террористических актов</t>
  </si>
  <si>
    <t>Реализация полномочий муниципального образования в сфере имущественных отношений.Обеспечение деятельности   Комитета по управлению имуществом муниципального образования</t>
  </si>
  <si>
    <t xml:space="preserve">Реализация полномочий муниципального образования, связанных с общеэкономическими вопросами </t>
  </si>
  <si>
    <t xml:space="preserve">Мероприятия по развитию субъектов малого и среднего предпринимательства </t>
  </si>
  <si>
    <t>7320000</t>
  </si>
  <si>
    <t>7160000</t>
  </si>
  <si>
    <t>7330000</t>
  </si>
  <si>
    <t>7340000</t>
  </si>
  <si>
    <t>7400000</t>
  </si>
  <si>
    <t>7410000</t>
  </si>
  <si>
    <t>8020000</t>
  </si>
  <si>
    <t>7500000</t>
  </si>
  <si>
    <t>7510000</t>
  </si>
  <si>
    <t>7520000</t>
  </si>
  <si>
    <t>8200000</t>
  </si>
  <si>
    <t>8220000</t>
  </si>
  <si>
    <t>8230000</t>
  </si>
  <si>
    <t>8240000</t>
  </si>
  <si>
    <t>8250000</t>
  </si>
  <si>
    <t>8260000</t>
  </si>
  <si>
    <t>8270000</t>
  </si>
  <si>
    <t>7530000</t>
  </si>
  <si>
    <t>8210000</t>
  </si>
  <si>
    <t>7600000</t>
  </si>
  <si>
    <t>7610000</t>
  </si>
  <si>
    <t>8030000</t>
  </si>
  <si>
    <t>7700000</t>
  </si>
  <si>
    <t>7710000</t>
  </si>
  <si>
    <t>7800000</t>
  </si>
  <si>
    <t>7900000</t>
  </si>
  <si>
    <t xml:space="preserve">Мероприятия по развитию системы информирования и оповещения органов управления и населения МО "Город Гатчина" в чрезвычайных ситуациях </t>
  </si>
  <si>
    <t>Обеспечение деятельности заместителя председателя  совета депутатов муниципального образования</t>
  </si>
  <si>
    <t>Обеспечение деятельности депутатов совета депутатов муниципального образования</t>
  </si>
  <si>
    <t>Прочие расходы для обеспечения деятельности совета депутатов муниципального образования</t>
  </si>
  <si>
    <t>Глава администрации муниципального образования</t>
  </si>
  <si>
    <t>Реализация полномочий муниципального образования по общегосударственным вопросам</t>
  </si>
  <si>
    <t>Расходы, связанные с выборами в совет депутатов муниципального образования</t>
  </si>
  <si>
    <t>Реализация полномочий муниципального образования по общегосударственным  вопросам</t>
  </si>
  <si>
    <t>Руководство и управление в сфере установленных функций органов местного самоуправления. Функционирование совета депутатов муниципального образования</t>
  </si>
  <si>
    <t>Руководство и управление в сфере установленных функций органов местного самоуправления.Обеспечение деятельности комитета финансов муниципального образования и подведомственных ему учреждений</t>
  </si>
  <si>
    <t>Реализация полномочий муниципального образования в сфере защиты населения и территории от чрезвычайных ситуаций природного и техногенного характера</t>
  </si>
  <si>
    <t xml:space="preserve">Реализация полномочий муниципального образования в сфере обеспечения пожарной безопасности на территории </t>
  </si>
  <si>
    <t>Мероприятия по пожарной безопасности на территории муниципального образования</t>
  </si>
  <si>
    <t xml:space="preserve">Реализация полномочий муниципального образования в сфере национальной экономики </t>
  </si>
  <si>
    <t>Реализация полномочий муниципального образования в области жилищно-коммунального хозяйства</t>
  </si>
  <si>
    <t>Реализация полномочий муниципального образования в области образования</t>
  </si>
  <si>
    <t>Реализация полномочий муниципального образования в области культуры, кинематографии</t>
  </si>
  <si>
    <t>Реализация полномочий муниципального образования в сфере социальной политики</t>
  </si>
  <si>
    <t>Реализация полномочий муниципального образования в сфере физкультуры и спорта</t>
  </si>
  <si>
    <t>7317404</t>
  </si>
  <si>
    <t>7347480</t>
  </si>
  <si>
    <t>7170000</t>
  </si>
  <si>
    <t>7177201</t>
  </si>
  <si>
    <t>7317406</t>
  </si>
  <si>
    <t>Приложение 7</t>
  </si>
  <si>
    <t xml:space="preserve"> Бюджетные инвестиции </t>
  </si>
  <si>
    <t>Ремонт и устройство новых тротуаров, ямочный ремонт дворовых территорий</t>
  </si>
  <si>
    <t>7200000</t>
  </si>
  <si>
    <t>МКУ "Сервисная служба учреждений культуры" и подведомственные бюджетные учреждения</t>
  </si>
  <si>
    <t xml:space="preserve"> Субсидия на возмещение затрат по публикации информационных материалов</t>
  </si>
  <si>
    <t>Ведомственные целевые программы</t>
  </si>
  <si>
    <t xml:space="preserve"> Обеспечение деятельности МКУ "Сервисная служба учреждений культуры города Гатчины"</t>
  </si>
  <si>
    <t>7210000</t>
  </si>
  <si>
    <t>7000000</t>
  </si>
  <si>
    <t>7010000</t>
  </si>
  <si>
    <t>Наименование показателя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</si>
  <si>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</si>
  <si>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</si>
  <si>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</si>
  <si>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</si>
  <si>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</si>
  <si>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</si>
  <si>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</si>
  <si>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</si>
  <si>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 xml:space="preserve">Другие общегосударственные вопросы </t>
  </si>
  <si>
    <t xml:space="preserve">Благоустройство </t>
  </si>
  <si>
    <t>Учреждения по обеспечению хозяйственного обслуживания</t>
  </si>
  <si>
    <t>Обслуживание государственного и муниципального долга</t>
  </si>
  <si>
    <t xml:space="preserve"> Организация и содержание мест захоронения</t>
  </si>
  <si>
    <t xml:space="preserve"> Предоставление гражданам субсидий на оплату жилого помещения и коммунальных услуг</t>
  </si>
  <si>
    <t>КОД раздела</t>
  </si>
  <si>
    <t xml:space="preserve"> Обеспечение  пожарной безопасности</t>
  </si>
  <si>
    <t xml:space="preserve"> Пенсионное обеспечение</t>
  </si>
  <si>
    <t xml:space="preserve"> Доплаты к пенсиям муниципальных служащих</t>
  </si>
  <si>
    <t xml:space="preserve"> Связь и информатика</t>
  </si>
  <si>
    <t xml:space="preserve"> Другие вопросы в области национальной экономики </t>
  </si>
  <si>
    <t xml:space="preserve"> Молодежная политика и оздоровление детей</t>
  </si>
  <si>
    <t xml:space="preserve">  Культура</t>
  </si>
  <si>
    <t>Мероприятия в области жилищного хозяйства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</si>
  <si>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</si>
  <si>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</si>
  <si>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</si>
  <si>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</si>
  <si>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</si>
  <si>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</si>
  <si>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</si>
  <si>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</si>
  <si>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</si>
  <si>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 xml:space="preserve"> Реализация дополнительных мероприятий, направленных на снижение напряженности на рынке труда субъектов РФ</t>
  </si>
  <si>
    <t xml:space="preserve"> КОД разде-ла, подраз-дела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</si>
  <si>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</si>
  <si>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Сбор и удаление твердых отходов</t>
  </si>
  <si>
    <t xml:space="preserve">   Уличное освещение</t>
  </si>
  <si>
    <t xml:space="preserve">  Расходы по телерадиокомпаниям и телерадиоорганизациям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</si>
  <si>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</si>
  <si>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</si>
  <si>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00</t>
  </si>
  <si>
    <t>03</t>
  </si>
  <si>
    <t>04</t>
  </si>
  <si>
    <t>06</t>
  </si>
  <si>
    <t>11</t>
  </si>
  <si>
    <t>13</t>
  </si>
  <si>
    <t>09</t>
  </si>
  <si>
    <t>10</t>
  </si>
  <si>
    <t>12</t>
  </si>
  <si>
    <t>05</t>
  </si>
  <si>
    <t>02</t>
  </si>
  <si>
    <t>07</t>
  </si>
  <si>
    <t>08</t>
  </si>
  <si>
    <t xml:space="preserve"> Обеспечение деятельности театра "Встречи" </t>
  </si>
  <si>
    <t xml:space="preserve"> Расходы на подготовку и проведение мероприятий, посвященных Дню города</t>
  </si>
  <si>
    <t>Другие вопросы в области культуры, кинематографии</t>
  </si>
  <si>
    <t>Прочие расходы по содержанию дорог</t>
  </si>
  <si>
    <t xml:space="preserve"> Прочие расходы на озеленение</t>
  </si>
  <si>
    <t>Проведение мероприятий для детей и молодежи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</si>
  <si>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</si>
  <si>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</si>
  <si>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Код главы</t>
  </si>
  <si>
    <t>Комитет по управлению имуществом муниципального образования "Город Гатчина"</t>
  </si>
  <si>
    <t>009</t>
  </si>
  <si>
    <t>Администрация муниципального образования "Город Гатчина" Гатчинского муниципального района</t>
  </si>
  <si>
    <t>010</t>
  </si>
  <si>
    <t>032</t>
  </si>
  <si>
    <t xml:space="preserve"> Совет депутатов муниципального образования "Город Гатчина" Гатчинского муниципального района</t>
  </si>
  <si>
    <t>030</t>
  </si>
  <si>
    <t>011</t>
  </si>
  <si>
    <t>Эвакуация транспортных средств</t>
  </si>
  <si>
    <t>Социальные выплаты по положению "Почетные граждане"</t>
  </si>
  <si>
    <t>Всего расходов:</t>
  </si>
  <si>
    <t xml:space="preserve">Прочие расходы по газификации </t>
  </si>
  <si>
    <t xml:space="preserve"> Компенсация  затрат в связи с предоставлением  льготного проезда  в городском автотранспорте</t>
  </si>
  <si>
    <t xml:space="preserve"> Компенсация затрат  в связи с предоставлением льгот за пользование услугами бань</t>
  </si>
  <si>
    <t xml:space="preserve"> Компенсация затрат собственников при газификации индивидуальных жилых домов</t>
  </si>
  <si>
    <t xml:space="preserve"> Расходы на  общегородские мероприятия</t>
  </si>
  <si>
    <t>Расходы на городские мероприятия в сфере культуры</t>
  </si>
  <si>
    <t>Расходы на проведение  кинофестиваля  "Литература и кино"</t>
  </si>
  <si>
    <t>Молодежная политика и оздоровление детей</t>
  </si>
  <si>
    <t>Физическая культура</t>
  </si>
  <si>
    <t>Процентные платежи по муниципальному долгу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</si>
  <si>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</si>
  <si>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</si>
  <si>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</si>
  <si>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</si>
  <si>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</si>
  <si>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</si>
  <si>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</si>
  <si>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</si>
  <si>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Функционирование 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</si>
  <si>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Муниципальное казенное учреждение "Сервисная служба учреждений культуры города Гатчины"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</si>
  <si>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</si>
  <si>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</si>
  <si>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 Код вида расхо-дов</t>
  </si>
  <si>
    <t xml:space="preserve">Возмещение затрат на капитальный ремонт многоквартирных домов пропорционально доле МО "Город Гатчина" в праве общей собственности на общее имущество в многоквартирном доме </t>
  </si>
  <si>
    <t>Частичная компенсация расходов отдельным категориям граждан на приобретение и доставку топлива</t>
  </si>
  <si>
    <t>Вывоз тел  умерших по заявкам УВД и Домов ветеранов</t>
  </si>
  <si>
    <t>Компенсация расходов по установке приборов учета коммунальных услуг</t>
  </si>
  <si>
    <t xml:space="preserve">  Возмещение многодетным семьям расходов по оплате жилого помещения и коммунальных услуг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</si>
  <si>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</si>
  <si>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Возмещение  затрат по содержанию Домов ветеранов</t>
  </si>
  <si>
    <t xml:space="preserve">Возмещение затрат по содержанию временно пустующих помещений, находящихся в муниципальной собственности </t>
  </si>
  <si>
    <t>Возмещение затрат по  ремонту жилых помещений, находящихся в муниципальной собственности</t>
  </si>
  <si>
    <t>244</t>
  </si>
  <si>
    <t>Прочая закупка товаров, работ и услуг для муниципальных нужд</t>
  </si>
  <si>
    <t>121</t>
  </si>
  <si>
    <t>122</t>
  </si>
  <si>
    <t>852</t>
  </si>
  <si>
    <t>Уплата прочих налогов, сборов и иных платежей</t>
  </si>
  <si>
    <t>111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</si>
  <si>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</si>
  <si>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</si>
  <si>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243</t>
  </si>
  <si>
    <t>322</t>
  </si>
  <si>
    <t>Субсидии гражданам на приобретение жилья</t>
  </si>
  <si>
    <t>242</t>
  </si>
  <si>
    <t>Закупка товаров, работ, услуг в сфере информационно-коммуникационных технологий</t>
  </si>
  <si>
    <t>870</t>
  </si>
  <si>
    <t>Резервные средства</t>
  </si>
  <si>
    <t>Исполнение судебных актов, вступивших в законную силу, по искам к МО "Город Гатчина"</t>
  </si>
  <si>
    <t>612</t>
  </si>
  <si>
    <t>Субсидии бюджетным учреждениям на иные цели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</si>
  <si>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</si>
  <si>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</si>
  <si>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</si>
  <si>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>323</t>
  </si>
  <si>
    <t>Приобретение товаров, работ, услуг в пользу граждан</t>
  </si>
  <si>
    <t>Закупка товаров, работ, услуг в целях капитального ремонта муниципального имущества</t>
  </si>
  <si>
    <t xml:space="preserve">  Комитет финансов администрации муниципального образования "Город Гатчина" Гатчинского муниципального района</t>
  </si>
  <si>
    <t>Иные выплаты населению</t>
  </si>
  <si>
    <t>360</t>
  </si>
  <si>
    <t>Мероприятия по организации оздоровительной кампании детей и подростков</t>
  </si>
  <si>
    <t>123</t>
  </si>
  <si>
    <t xml:space="preserve"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 </t>
  </si>
  <si>
    <t>Фонд оплаты труда муниципальных органов и взносы по обязательному социальному страхованию</t>
  </si>
  <si>
    <t xml:space="preserve">Иные выплаты персоналу муниципальных органов, за исключением фонда оплаты труда </t>
  </si>
  <si>
    <t>Прочая закупка товаров, работ и услуг для обеспечения муниципальных нужд</t>
  </si>
  <si>
    <t>730</t>
  </si>
  <si>
    <t xml:space="preserve">Обслуживание муниципального долга </t>
  </si>
  <si>
    <t>Фонд оплаты труда казенных учреждений и взносы по обязательному социальному страхованию</t>
  </si>
  <si>
    <t xml:space="preserve"> 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</si>
  <si>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</si>
  <si>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313</t>
  </si>
  <si>
    <t>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</t>
  </si>
  <si>
    <t>466</t>
  </si>
  <si>
    <t>Бюджетные инвестиции в объекты капитального строительства муниципальной собственности</t>
  </si>
  <si>
    <t>414</t>
  </si>
  <si>
    <t>7100000</t>
  </si>
  <si>
    <t>7110000</t>
  </si>
  <si>
    <t>7120000</t>
  </si>
  <si>
    <t>7130000</t>
  </si>
  <si>
    <t>7140000</t>
  </si>
  <si>
    <t>7150000</t>
  </si>
  <si>
    <t xml:space="preserve"> Выполнение государственных полномочий по распоряжению земельными участками</t>
  </si>
  <si>
    <t>Оценка недвижимости, признание прав и регулирование отношений по государственной и муниципальной собственности МО "Город Гатчина"</t>
  </si>
  <si>
    <t xml:space="preserve">Мероприятия по развитию системы информирования и оповещения органов управления и населения МО "Город Гатчина" Ленинградской области в чрезвычайных ситуациях </t>
  </si>
  <si>
    <t xml:space="preserve">Финансирование мероприятий по капитальному ремонту и ремонту автомобильных дорог общего пользования, находящихся в муниципальной собственности МО "Город Гатчина" </t>
  </si>
  <si>
    <t>Финансирование мероприятий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</si>
  <si>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Реализация прочих вопросов в области национальной экономики</t>
  </si>
  <si>
    <t xml:space="preserve">Обеспечение проведения выборов и референдумов </t>
  </si>
  <si>
    <t>Муниципальные бюджетные учреждения, подведомственные администрации МО "Город Гатчина"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</si>
  <si>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</t>
  </si>
  <si>
    <t xml:space="preserve"> Адресная поддержка граждан за счет фонда социальной поддержки</t>
  </si>
  <si>
    <t xml:space="preserve"> Мероприятия в области спорта, физической культры и туризма </t>
  </si>
  <si>
    <t>Финансовая помощь общественным организациям к памятным датам</t>
  </si>
  <si>
    <t xml:space="preserve"> 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</si>
  <si>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Почтовые и банковские услуги</t>
  </si>
  <si>
    <t>Льготы гражданам,достигшим 85-летнего возраста и старше, по оплате жилого помещения и коммунальных услуг</t>
  </si>
  <si>
    <t xml:space="preserve"> Компенсация затрат собственников при газификации многоквартирных жилых домов</t>
  </si>
  <si>
    <t>7020000</t>
  </si>
  <si>
    <t>Обеспечение деятельности МБУ "Гатчинский городской спортивно-досуговый центр"</t>
  </si>
  <si>
    <t>Обеспечение деятельности МБУ "Гатчинский Дворец молодежи"</t>
  </si>
  <si>
    <t>7030000</t>
  </si>
  <si>
    <t>Межбюджетные трансферты в бюджет Гатчинского муниципального района из бюджета МО "Город Гатчина" на осуществление части полномочий по решению вопросов местного значения в соответствии с заключенными соглашениями</t>
  </si>
  <si>
    <t>7220000</t>
  </si>
  <si>
    <t>7230000</t>
  </si>
  <si>
    <t>7240000</t>
  </si>
  <si>
    <t>Мероприятия по капитальному ремонту многоквартирных жилых домов, расположенных на территории МО "Город Гатчина"</t>
  </si>
  <si>
    <t>Мероприятия в области коммунального хозяйства</t>
  </si>
  <si>
    <t>Подготовка оснований и устройство детских и спортивных площадок</t>
  </si>
  <si>
    <t>Проектные работы по реконструкции площади Богданова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</si>
  <si>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</si>
  <si>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</si>
  <si>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 КОД целевой статьи</t>
  </si>
  <si>
    <t xml:space="preserve"> Отдельные мероприятия в области информационно-коммуникационных технологий и связи (содержание таксофонов)</t>
  </si>
  <si>
    <t>Прочие расходы в сфере социальной политики</t>
  </si>
  <si>
    <t>7620000</t>
  </si>
  <si>
    <t>Приобретение товаров, работ, услуг в пользу граждан в целях их социального обеспечения</t>
  </si>
  <si>
    <t>Расходы на осуществление публичных нормативных обязательств</t>
  </si>
  <si>
    <t>Мероприятия, посвященные 70-летию освобождения Гатчины от немецко-фашистских захватчиков</t>
  </si>
  <si>
    <t>Распределение бюджетных ассигнований  по разделам, подразделам, целевым статьям и видам расходов классификации расходов бюджета МО "Город Гатчина" на 2014 год</t>
  </si>
  <si>
    <t>8130000</t>
  </si>
  <si>
    <t>Процентные платежи по долговым обязательствам</t>
  </si>
  <si>
    <t>7190000</t>
  </si>
  <si>
    <t xml:space="preserve">Расходы на обеспечение деятельности (оказание услуг) муниципальных казенных учреждений </t>
  </si>
  <si>
    <t>Субсидия на иные цели по ВЦП "Открытый фестиваль лоскутного шитья "Лукоморье" для МБУ "Музей города Гатчины"</t>
  </si>
  <si>
    <t>Субсидия на иные цели по ВЦП "ХI Региональный конкурс-фестиваль авторской песни "Гатчинская песенная весна - 2014" для МБУ "Центр творчества юных"</t>
  </si>
  <si>
    <t>Субсидия на иные цели по ВЦП "Фестиваль-кокурс танцевального творчества "Гатчинские ассамблеи" для МБУ "Гатчинский городской Дом культуры"</t>
  </si>
  <si>
    <t>ВЦП "Печатные информационные услуги для туристов и гостей города для МКУ "Сервисная служба учреждений культуры"</t>
  </si>
  <si>
    <t>Субсидия на иные цели по ВЦП "Пою тебя, моя Россия!" для МБУ "Центр творчества юных"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</si>
  <si>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</si>
  <si>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</si>
  <si>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"Концертная программа студии танца "Фанаты Фанка" "Движение Сопротивления Плохому Настроению" для МБУ "Центр творчества юных"</t>
  </si>
  <si>
    <t>Субсидия на иные цели по ВЦП "Создание Гатчинского модного клуба "Городская модница" для МБУ "Центр творчества юных"</t>
  </si>
  <si>
    <t>Субсидия на иные цели по ВЦП "Литературно-исторический праздник имени А.И. Куприна" для МБУ "Гатчинский городской спортивно-досуговый центр"</t>
  </si>
  <si>
    <t>Субсидии муниципальному бюджетному учреждению на финансовое обеспечение муниципального задания</t>
  </si>
  <si>
    <t>Субсидии муниципальному бюджетному учреждению на иные цели</t>
  </si>
  <si>
    <t>8247259</t>
  </si>
  <si>
    <t>Расходы на обеспечение деятельности (оказание услуг) муниципальных казенных учреждений</t>
  </si>
  <si>
    <t>Расходы по дорожной деятельности</t>
  </si>
  <si>
    <t>Приобретение спецтехники</t>
  </si>
  <si>
    <t>Субсидия на финансовое обеспечение муниципального задания на текущее содержание зеленого хозяйства</t>
  </si>
  <si>
    <t>Механизированная и ручная уборка тротуаров, уборка территорий общего пользования</t>
  </si>
  <si>
    <t>Диспансеризация</t>
  </si>
  <si>
    <t>Разработка схемы теплоснабжения на территории МО "Город Гатчина"</t>
  </si>
  <si>
    <t>Механизированная и ручная уборка внутридворовых территорий</t>
  </si>
  <si>
    <t>Приобретение дорожной техники</t>
  </si>
  <si>
    <t xml:space="preserve">Субсидия на финансовое обеспечение муниципального задания  на механизированную и ручную уборку тротуаров, уборку территорий общего пользования </t>
  </si>
  <si>
    <t>Субсидия на иные цели по ВЦП "Год за годом, книга за книгой" для МБУ "Централизованная библиотечная система города Гатчины"</t>
  </si>
  <si>
    <t>Субсидия на иные цели по ВЦП "Марафон культурных событий "С книгой по Гатчине" для МБУ ""Централизованная библиотечная система города Гатчины"</t>
  </si>
  <si>
    <t>Субсидия на иные цели по ВЦП "Создание электронной версии газеты "Гатчинская правда" 1931-91 гг., 3-й этап (1965-1991)" для МБУ "Централизованная библиотечная система города Гатчины"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</si>
  <si>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</si>
  <si>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</si>
  <si>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Ведомственная целевая программа "Поддержка граждан, нуждающихся в улучшении жилищных условий, в том числе молодежи на 2014 год"</t>
  </si>
  <si>
    <t>Софинансирование за счет средств местного бюджета подпрограммы "Поддержка граждан, нуждающихся в улучшении жилищных условий, на основе принципов ипотечного кредитования в Ленинградской области"  Государственной программы Ленинградской области "Обеспечение качественным жильем граждан на территории Ленинградской области"</t>
  </si>
  <si>
    <t>7018119</t>
  </si>
  <si>
    <t>7028119</t>
  </si>
  <si>
    <t>7038119</t>
  </si>
  <si>
    <t>7048119</t>
  </si>
  <si>
    <t>7118119</t>
  </si>
  <si>
    <t>7128119</t>
  </si>
  <si>
    <t>7138119</t>
  </si>
  <si>
    <t>Реализация переданных полномочий и софинансирование региональных программ</t>
  </si>
  <si>
    <t>8018119</t>
  </si>
  <si>
    <t>7148125</t>
  </si>
  <si>
    <t>7148126</t>
  </si>
  <si>
    <t>7148127</t>
  </si>
  <si>
    <t>7148120</t>
  </si>
  <si>
    <t>7148121</t>
  </si>
  <si>
    <t>7148122</t>
  </si>
  <si>
    <t>7148123</t>
  </si>
  <si>
    <t>7148124</t>
  </si>
  <si>
    <t>7148130</t>
  </si>
  <si>
    <t>7148131</t>
  </si>
  <si>
    <t>7158059</t>
  </si>
  <si>
    <t>8118119</t>
  </si>
  <si>
    <t>8128119</t>
  </si>
  <si>
    <t>8138119</t>
  </si>
  <si>
    <t>Реализация переданных полномочий</t>
  </si>
  <si>
    <t>8190000</t>
  </si>
  <si>
    <t>7178202</t>
  </si>
  <si>
    <t>7188226</t>
  </si>
  <si>
    <t>7188227</t>
  </si>
  <si>
    <t>7218301</t>
  </si>
  <si>
    <t>7228160</t>
  </si>
  <si>
    <t>7228161</t>
  </si>
  <si>
    <t>7228164</t>
  </si>
  <si>
    <t>7228326</t>
  </si>
  <si>
    <t>7238351</t>
  </si>
  <si>
    <t>7248376</t>
  </si>
  <si>
    <t>7248377</t>
  </si>
  <si>
    <t>8148119</t>
  </si>
  <si>
    <t>7318400</t>
  </si>
  <si>
    <t>7318401</t>
  </si>
  <si>
    <t>7318402</t>
  </si>
  <si>
    <t>7318403</t>
  </si>
  <si>
    <t>7318404</t>
  </si>
  <si>
    <t>7318405</t>
  </si>
  <si>
    <t>7318407</t>
  </si>
  <si>
    <t>7328001</t>
  </si>
  <si>
    <t>7328400</t>
  </si>
  <si>
    <t>7328426</t>
  </si>
  <si>
    <t>7328427</t>
  </si>
  <si>
    <t>7328428</t>
  </si>
  <si>
    <t>7328429</t>
  </si>
  <si>
    <t>7328430</t>
  </si>
  <si>
    <t>7328433</t>
  </si>
  <si>
    <t>7328434</t>
  </si>
  <si>
    <t>7628711</t>
  </si>
  <si>
    <t>7168162</t>
  </si>
  <si>
    <t>7338451</t>
  </si>
  <si>
    <t>7338452</t>
  </si>
  <si>
    <t>7338453</t>
  </si>
  <si>
    <t>7338454</t>
  </si>
  <si>
    <t>7338455</t>
  </si>
  <si>
    <t>7338456</t>
  </si>
  <si>
    <t>7338457</t>
  </si>
  <si>
    <t>7338458</t>
  </si>
  <si>
    <t>7348476</t>
  </si>
  <si>
    <t>7348477</t>
  </si>
  <si>
    <t>7348478</t>
  </si>
  <si>
    <t>7348479</t>
  </si>
  <si>
    <t>7348480</t>
  </si>
  <si>
    <t>7348481</t>
  </si>
  <si>
    <t>7348482</t>
  </si>
  <si>
    <t>7418501</t>
  </si>
  <si>
    <t>7418502</t>
  </si>
  <si>
    <t>8028159</t>
  </si>
  <si>
    <t>8028259</t>
  </si>
  <si>
    <t>7518128</t>
  </si>
  <si>
    <t>7518601</t>
  </si>
  <si>
    <t>7518602</t>
  </si>
  <si>
    <t>7528801</t>
  </si>
  <si>
    <t>7528802</t>
  </si>
  <si>
    <t>7528803</t>
  </si>
  <si>
    <t>7528804</t>
  </si>
  <si>
    <t>7528805</t>
  </si>
  <si>
    <t>7528806</t>
  </si>
  <si>
    <t>7528807</t>
  </si>
  <si>
    <t>7528808</t>
  </si>
  <si>
    <t>7528809</t>
  </si>
  <si>
    <t>7528810</t>
  </si>
  <si>
    <t>7528811</t>
  </si>
  <si>
    <t>7528812</t>
  </si>
  <si>
    <t>7528813</t>
  </si>
  <si>
    <t>8228159</t>
  </si>
  <si>
    <t>8228259</t>
  </si>
  <si>
    <t>8238159</t>
  </si>
  <si>
    <t>8238259</t>
  </si>
  <si>
    <t>8248159</t>
  </si>
  <si>
    <t>8258159</t>
  </si>
  <si>
    <t>8268159</t>
  </si>
  <si>
    <t>8268259</t>
  </si>
  <si>
    <t>8278159</t>
  </si>
  <si>
    <t>8278259</t>
  </si>
  <si>
    <t>7538651</t>
  </si>
  <si>
    <t>7538652</t>
  </si>
  <si>
    <t>8218059</t>
  </si>
  <si>
    <t>7618676</t>
  </si>
  <si>
    <t>8038159</t>
  </si>
  <si>
    <t>8038259</t>
  </si>
  <si>
    <t>7718751</t>
  </si>
  <si>
    <t>7718752</t>
  </si>
  <si>
    <t>7808776</t>
  </si>
  <si>
    <t>7808777</t>
  </si>
  <si>
    <t>7908003</t>
  </si>
  <si>
    <t>7168163</t>
  </si>
  <si>
    <t>7318406</t>
  </si>
  <si>
    <t>7718727</t>
  </si>
  <si>
    <t>Распределительный газопровод низкого давления в мкр. "Загвоздка"</t>
  </si>
  <si>
    <t>Субсидия на финансовое обеспечение муниципального задания по механизированной уборке дорог (МБУ "Управление благоустройства и дорожного хозяйства")</t>
  </si>
  <si>
    <t>Субсидия на финансовое обеспечение муниципального задания на содержание дорог (МБУ "Управление благоустройства и дорожного хозяйства")</t>
  </si>
  <si>
    <t>Софинансирование за счет средств местного бюджета обеспечения жильем молодых семей в рамках федеральных и региональных программ</t>
  </si>
  <si>
    <t>Муниципальная  поддержка МУП "Кинотеатр "Победа" г.Гатчины"</t>
  </si>
  <si>
    <t>7198072</t>
  </si>
  <si>
    <t>7197133</t>
  </si>
  <si>
    <t>7197134</t>
  </si>
  <si>
    <t>8191308</t>
  </si>
  <si>
    <t>7228014</t>
  </si>
  <si>
    <t>7228015</t>
  </si>
  <si>
    <t>7328020</t>
  </si>
  <si>
    <t>7329521</t>
  </si>
  <si>
    <t>Газоснабжение Гатчинского мунципального района на 2014 год</t>
  </si>
  <si>
    <t>7539555</t>
  </si>
  <si>
    <t>7328435</t>
  </si>
  <si>
    <t>7168165</t>
  </si>
  <si>
    <t>Субсидия на иные цели для приобретения специализированной техники для уборки городских территорий (тротуаров)</t>
  </si>
  <si>
    <t>7148128</t>
  </si>
  <si>
    <t>630</t>
  </si>
  <si>
    <t>Субсидии некоммерческим организациям (за исключением государственных (муниципальных) учреждений)</t>
  </si>
  <si>
    <t>Ремонт здания (фасад и крыша) по адресу ул. Киргетова, д.3</t>
  </si>
  <si>
    <t>Ремонт фасадов зданий жилых домов</t>
  </si>
  <si>
    <t>7418503</t>
  </si>
  <si>
    <t>7418504</t>
  </si>
  <si>
    <t>7418505</t>
  </si>
  <si>
    <t>7418506</t>
  </si>
  <si>
    <t>7148132</t>
  </si>
  <si>
    <t>7328026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</si>
  <si>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</si>
  <si>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Праздничная культура Гатчинского муниципального района на 2014 год</t>
  </si>
  <si>
    <t>Массовый спорт</t>
  </si>
  <si>
    <t>7790000</t>
  </si>
  <si>
    <t xml:space="preserve">Финансирование федеральных и региональных программ </t>
  </si>
  <si>
    <t>7798093</t>
  </si>
  <si>
    <t>Софинансирование за счет средств местного бюджета подпрограммы "Формирование доступной среды жизнедеятельности для инвалидов в Ленинградской области на 2014-2015 годы" Государственной программы "Социальная поддержка отдельных категорий граждан в Ленинградской области на 2014-2015 годы"</t>
  </si>
  <si>
    <t>7148129</t>
  </si>
  <si>
    <t>7318408</t>
  </si>
  <si>
    <t>Мероприятия по капитальному ремонту многоквартирных домов в доле МО "Город Гатчина"</t>
  </si>
  <si>
    <t>Приобретение  дорожных люков</t>
  </si>
  <si>
    <t>Капитальный ремонт внутриплощадочной канализации и системы водоотведения Гатчинского городского Дома культуры</t>
  </si>
  <si>
    <t>8258259</t>
  </si>
  <si>
    <t>Субсидии на жилье для молодежи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</si>
  <si>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проектов, победивших в "Открытом конкурсе по предоставлению грантов на реализацию проектов в сфере молодежной политики на территории МО "Город Гатчина" на 2014 год</t>
  </si>
  <si>
    <t>Поддержка деятельности молодежной общественной организации по воспитанию нравственности, гражданственности и патриотизма</t>
  </si>
  <si>
    <t>Поддержка деятельности молодежной общественной организации по укреплению института молодой семьи, пропаганде семейных ценностей среди молодежи</t>
  </si>
  <si>
    <t>Развитие и поддержка деятельности молодежной общественной организации, направленной на организацию добровольческой деятельности молодежи, проведение молодежных акций</t>
  </si>
  <si>
    <t>7718753</t>
  </si>
  <si>
    <t>Замена футбольного поля</t>
  </si>
  <si>
    <t>7328436</t>
  </si>
  <si>
    <t>Капитальный ремонт водопровода от здания Дома культуры до водопроводного колодца К 71-1</t>
  </si>
  <si>
    <t>Доработка проектных работ по благоустройству сквера "Юность"</t>
  </si>
  <si>
    <t>7808778</t>
  </si>
  <si>
    <t>7808779</t>
  </si>
  <si>
    <t>Реконструкция канализационных очистных сооружений (КОС г. Гатчины)</t>
  </si>
  <si>
    <t>Капитальный ремонт водопровода на территории котельной №11</t>
  </si>
  <si>
    <t>Замена котла ДКВР 10/13 в котельной №10</t>
  </si>
  <si>
    <t>7328437</t>
  </si>
  <si>
    <t>7328438</t>
  </si>
  <si>
    <t>7328439</t>
  </si>
  <si>
    <t>Возмещение затрат в связи с производством продукции и оказанием услуг средствами массовой информации на территории МО "Город Гатчина"</t>
  </si>
  <si>
    <t>Возмещение затрат в связи с производством продукции телекомпаний</t>
  </si>
  <si>
    <t>план годовой</t>
  </si>
  <si>
    <t>исполнено на 01.04.2014</t>
  </si>
  <si>
    <t>Сумма (тыс.руб.)</t>
  </si>
  <si>
    <t>Сумма  (тыс.руб.)</t>
  </si>
  <si>
    <t>0</t>
  </si>
  <si>
    <t>Субсидии на обеспечение жильем молодых семей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</si>
  <si>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Мероприятия в области спорта, физической культуры и туризма </t>
  </si>
  <si>
    <t>Муниципальная поддержка развития массового спорта (для МБУ "ГГСДЦ")</t>
  </si>
  <si>
    <t>Субсидия на иные цели по ВЦП "Марафон культурных событий "С книгой по Гатчине" для МБУ "Централизованная библиотечная система города Гатчины"</t>
  </si>
  <si>
    <t>Приложение 6</t>
  </si>
  <si>
    <t>к постановлению администрации МО "Город Гатчина"</t>
  </si>
  <si>
    <t xml:space="preserve"> "Об утверждении отчета об исполнении бюджета МО "Город Гатчина" за 1 квартал 2014 года"</t>
  </si>
  <si>
    <t>КОД разде- ла</t>
  </si>
  <si>
    <t>"Об утверждении отчета об исполнении бюджета</t>
  </si>
  <si>
    <t>МО "Город Гатчина" за 1 квартал 2014 года"</t>
  </si>
  <si>
    <t>от 23 апреля 2014 года № 511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</si>
</sst>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31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wrapText="1"/>
    </xf>
    <xf numFmtId="0" fontId="0" fillId="0" borderId="10" xfId="0" applyFill="1" applyBorder="1" applyAlignment="1">
      <alignment vertical="center"/>
    </xf>
    <xf numFmtId="164" fontId="5" fillId="0" borderId="0" xfId="0" applyNumberFormat="1" applyFont="1" applyFill="1" applyAlignment="1">
      <alignment horizontal="right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tabSelected="1" zoomScale="110" zoomScaleNormal="110" zoomScalePageLayoutView="0" workbookViewId="0" topLeftCell="A1">
      <selection activeCell="B4" sqref="B4:G4"/>
    </sheetView>
  </sheetViews>
  <sheetFormatPr defaultColWidth="9.00390625" defaultRowHeight="12.75" outlineLevelRow="1"/>
  <cols>
    <col min="1" max="1" width="47.125" style="1" customWidth="1"/>
    <col min="2" max="3" width="8.125" style="18" customWidth="1"/>
    <col min="4" max="4" width="8.875" style="18" customWidth="1"/>
    <col min="5" max="5" width="8.125" style="18" customWidth="1"/>
    <col min="6" max="6" width="11.125" style="18" customWidth="1"/>
    <col min="7" max="7" width="10.125" style="79" customWidth="1"/>
  </cols>
  <sheetData>
    <row r="1" spans="1:7" ht="15.75">
      <c r="A1" s="20"/>
      <c r="B1" s="91" t="s">
        <v>541</v>
      </c>
      <c r="C1" s="91"/>
      <c r="D1" s="91"/>
      <c r="E1" s="91"/>
      <c r="F1" s="91"/>
      <c r="G1" s="91"/>
    </row>
    <row r="2" spans="1:7" ht="15.75" customHeight="1">
      <c r="A2" s="87" t="s">
        <v>542</v>
      </c>
      <c r="B2" s="87"/>
      <c r="C2" s="87"/>
      <c r="D2" s="87"/>
      <c r="E2" s="87"/>
      <c r="F2" s="87"/>
      <c r="G2" s="87"/>
    </row>
    <row r="3" spans="1:7" ht="17.25" customHeight="1">
      <c r="A3" s="92" t="s">
        <v>543</v>
      </c>
      <c r="B3" s="92"/>
      <c r="C3" s="92"/>
      <c r="D3" s="92"/>
      <c r="E3" s="92"/>
      <c r="F3" s="92"/>
      <c r="G3" s="92"/>
    </row>
    <row r="4" spans="1:7" ht="17.25" customHeight="1">
      <c r="A4" s="41"/>
      <c r="B4" s="87" t="s">
        <v>547</v>
      </c>
      <c r="C4" s="87"/>
      <c r="D4" s="87"/>
      <c r="E4" s="87"/>
      <c r="F4" s="87"/>
      <c r="G4" s="87"/>
    </row>
    <row r="5" spans="1:6" ht="12" customHeight="1">
      <c r="A5" s="87"/>
      <c r="B5" s="87"/>
      <c r="C5" s="87"/>
      <c r="D5" s="87"/>
      <c r="E5" s="87"/>
      <c r="F5" s="87"/>
    </row>
    <row r="6" spans="1:7" ht="40.5" customHeight="1">
      <c r="A6" s="90" t="s">
        <v>321</v>
      </c>
      <c r="B6" s="90"/>
      <c r="C6" s="90"/>
      <c r="D6" s="90"/>
      <c r="E6" s="90"/>
      <c r="F6" s="90"/>
      <c r="G6" s="90"/>
    </row>
    <row r="7" spans="1:6" ht="14.25" customHeight="1" thickBot="1">
      <c r="A7" s="16"/>
      <c r="B7" s="16"/>
      <c r="C7" s="16"/>
      <c r="D7" s="16"/>
      <c r="E7" s="16"/>
      <c r="F7" s="17"/>
    </row>
    <row r="8" spans="1:7" ht="15.75" customHeight="1">
      <c r="A8" s="88" t="s">
        <v>128</v>
      </c>
      <c r="B8" s="85" t="s">
        <v>143</v>
      </c>
      <c r="C8" s="85" t="s">
        <v>162</v>
      </c>
      <c r="D8" s="85" t="s">
        <v>314</v>
      </c>
      <c r="E8" s="85" t="s">
        <v>224</v>
      </c>
      <c r="F8" s="83" t="s">
        <v>535</v>
      </c>
      <c r="G8" s="84"/>
    </row>
    <row r="9" spans="1:7" ht="34.5" customHeight="1">
      <c r="A9" s="89"/>
      <c r="B9" s="86"/>
      <c r="C9" s="86"/>
      <c r="D9" s="86"/>
      <c r="E9" s="86"/>
      <c r="F9" s="57" t="s">
        <v>532</v>
      </c>
      <c r="G9" s="77" t="s">
        <v>533</v>
      </c>
    </row>
    <row r="10" spans="1:7" ht="12.75" customHeight="1">
      <c r="A10" s="23">
        <v>1</v>
      </c>
      <c r="B10" s="6">
        <v>2</v>
      </c>
      <c r="C10" s="6">
        <v>3</v>
      </c>
      <c r="D10" s="6">
        <v>4</v>
      </c>
      <c r="E10" s="6">
        <v>5</v>
      </c>
      <c r="F10" s="52">
        <v>6</v>
      </c>
      <c r="G10" s="80">
        <v>7</v>
      </c>
    </row>
    <row r="11" spans="1:7" ht="17.25" customHeight="1">
      <c r="A11" s="24" t="s">
        <v>129</v>
      </c>
      <c r="B11" s="11" t="s">
        <v>168</v>
      </c>
      <c r="C11" s="11" t="s">
        <v>169</v>
      </c>
      <c r="D11" s="6"/>
      <c r="E11" s="6"/>
      <c r="F11" s="53">
        <f>F12+F27+F50+F61+F71+F65</f>
        <v>123946.1</v>
      </c>
      <c r="G11" s="25">
        <f>G12+G27+G50+G61+G71+G65</f>
        <v>16508.3</v>
      </c>
    </row>
    <row r="12" spans="1:7" ht="63.75" customHeight="1">
      <c r="A12" s="26" t="s">
        <v>167</v>
      </c>
      <c r="B12" s="5" t="s">
        <v>168</v>
      </c>
      <c r="C12" s="5" t="s">
        <v>170</v>
      </c>
      <c r="D12" s="5"/>
      <c r="E12" s="5"/>
      <c r="F12" s="54">
        <f>F13</f>
        <v>6099.6</v>
      </c>
      <c r="G12" s="27">
        <f>G13</f>
        <v>1588.7</v>
      </c>
    </row>
    <row r="13" spans="1:7" ht="59.25" customHeight="1">
      <c r="A13" s="28" t="s">
        <v>101</v>
      </c>
      <c r="B13" s="5" t="s">
        <v>168</v>
      </c>
      <c r="C13" s="5" t="s">
        <v>170</v>
      </c>
      <c r="D13" s="5" t="s">
        <v>126</v>
      </c>
      <c r="E13" s="5"/>
      <c r="F13" s="54">
        <f>F14+F17+F20+F23</f>
        <v>6099.6</v>
      </c>
      <c r="G13" s="27">
        <f>G14+G17+G20+G23</f>
        <v>1588.7</v>
      </c>
    </row>
    <row r="14" spans="1:7" ht="44.25" customHeight="1">
      <c r="A14" s="28" t="s">
        <v>94</v>
      </c>
      <c r="B14" s="5" t="s">
        <v>168</v>
      </c>
      <c r="C14" s="5" t="s">
        <v>170</v>
      </c>
      <c r="D14" s="5" t="s">
        <v>127</v>
      </c>
      <c r="E14" s="5"/>
      <c r="F14" s="54">
        <f>F15</f>
        <v>1100.6</v>
      </c>
      <c r="G14" s="27">
        <f>G15</f>
        <v>280.4</v>
      </c>
    </row>
    <row r="15" spans="1:7" ht="30.75" customHeight="1">
      <c r="A15" s="28" t="s">
        <v>24</v>
      </c>
      <c r="B15" s="5" t="s">
        <v>168</v>
      </c>
      <c r="C15" s="5" t="s">
        <v>170</v>
      </c>
      <c r="D15" s="5" t="s">
        <v>356</v>
      </c>
      <c r="E15" s="5"/>
      <c r="F15" s="54">
        <f>F16</f>
        <v>1100.6</v>
      </c>
      <c r="G15" s="27">
        <f>G16</f>
        <v>280.4</v>
      </c>
    </row>
    <row r="16" spans="1:7" ht="46.5" customHeight="1">
      <c r="A16" s="28" t="s">
        <v>265</v>
      </c>
      <c r="B16" s="5" t="s">
        <v>168</v>
      </c>
      <c r="C16" s="5" t="s">
        <v>170</v>
      </c>
      <c r="D16" s="5" t="s">
        <v>356</v>
      </c>
      <c r="E16" s="5" t="s">
        <v>236</v>
      </c>
      <c r="F16" s="54">
        <v>1100.6</v>
      </c>
      <c r="G16" s="78">
        <v>280.4</v>
      </c>
    </row>
    <row r="17" spans="1:7" ht="32.25" customHeight="1">
      <c r="A17" s="28" t="s">
        <v>95</v>
      </c>
      <c r="B17" s="5" t="s">
        <v>168</v>
      </c>
      <c r="C17" s="5" t="s">
        <v>170</v>
      </c>
      <c r="D17" s="5" t="s">
        <v>300</v>
      </c>
      <c r="E17" s="5"/>
      <c r="F17" s="54">
        <f>F18</f>
        <v>2025</v>
      </c>
      <c r="G17" s="27">
        <f>G18</f>
        <v>640.6</v>
      </c>
    </row>
    <row r="18" spans="1:7" ht="29.25" customHeight="1">
      <c r="A18" s="28" t="s">
        <v>24</v>
      </c>
      <c r="B18" s="5" t="s">
        <v>168</v>
      </c>
      <c r="C18" s="5" t="s">
        <v>170</v>
      </c>
      <c r="D18" s="5" t="s">
        <v>357</v>
      </c>
      <c r="E18" s="5"/>
      <c r="F18" s="54">
        <f>F19</f>
        <v>2025</v>
      </c>
      <c r="G18" s="27">
        <f>G19</f>
        <v>640.6</v>
      </c>
    </row>
    <row r="19" spans="1:7" ht="58.5" customHeight="1">
      <c r="A19" s="28" t="s">
        <v>264</v>
      </c>
      <c r="B19" s="5" t="s">
        <v>168</v>
      </c>
      <c r="C19" s="5" t="s">
        <v>170</v>
      </c>
      <c r="D19" s="5" t="s">
        <v>357</v>
      </c>
      <c r="E19" s="5" t="s">
        <v>263</v>
      </c>
      <c r="F19" s="54">
        <v>2025</v>
      </c>
      <c r="G19" s="78">
        <v>640.6</v>
      </c>
    </row>
    <row r="20" spans="1:7" ht="35.25" customHeight="1">
      <c r="A20" s="28" t="s">
        <v>44</v>
      </c>
      <c r="B20" s="5" t="s">
        <v>168</v>
      </c>
      <c r="C20" s="5" t="s">
        <v>170</v>
      </c>
      <c r="D20" s="5" t="s">
        <v>303</v>
      </c>
      <c r="E20" s="5"/>
      <c r="F20" s="54">
        <f>F21</f>
        <v>1925.9</v>
      </c>
      <c r="G20" s="27">
        <f>G21</f>
        <v>467.2</v>
      </c>
    </row>
    <row r="21" spans="1:7" ht="30" customHeight="1">
      <c r="A21" s="28" t="s">
        <v>24</v>
      </c>
      <c r="B21" s="5" t="s">
        <v>168</v>
      </c>
      <c r="C21" s="5" t="s">
        <v>170</v>
      </c>
      <c r="D21" s="5" t="s">
        <v>358</v>
      </c>
      <c r="E21" s="5"/>
      <c r="F21" s="54">
        <f>F22</f>
        <v>1925.9</v>
      </c>
      <c r="G21" s="27">
        <f>G22</f>
        <v>467.2</v>
      </c>
    </row>
    <row r="22" spans="1:7" ht="45" customHeight="1">
      <c r="A22" s="28" t="s">
        <v>265</v>
      </c>
      <c r="B22" s="5" t="s">
        <v>168</v>
      </c>
      <c r="C22" s="5" t="s">
        <v>170</v>
      </c>
      <c r="D22" s="5" t="s">
        <v>358</v>
      </c>
      <c r="E22" s="5" t="s">
        <v>236</v>
      </c>
      <c r="F22" s="54">
        <v>1925.9</v>
      </c>
      <c r="G22" s="78">
        <v>467.2</v>
      </c>
    </row>
    <row r="23" spans="1:7" ht="33" customHeight="1">
      <c r="A23" s="28" t="s">
        <v>96</v>
      </c>
      <c r="B23" s="5" t="s">
        <v>168</v>
      </c>
      <c r="C23" s="5" t="s">
        <v>170</v>
      </c>
      <c r="D23" s="5" t="s">
        <v>50</v>
      </c>
      <c r="E23" s="5"/>
      <c r="F23" s="54">
        <f>F24</f>
        <v>1048.1</v>
      </c>
      <c r="G23" s="27">
        <f>G24</f>
        <v>200.5</v>
      </c>
    </row>
    <row r="24" spans="1:7" ht="33" customHeight="1">
      <c r="A24" s="28" t="s">
        <v>24</v>
      </c>
      <c r="B24" s="5" t="s">
        <v>168</v>
      </c>
      <c r="C24" s="5" t="s">
        <v>170</v>
      </c>
      <c r="D24" s="5" t="s">
        <v>359</v>
      </c>
      <c r="E24" s="5"/>
      <c r="F24" s="54">
        <f>F25+F26</f>
        <v>1048.1</v>
      </c>
      <c r="G24" s="27">
        <f>G25+G26</f>
        <v>200.5</v>
      </c>
    </row>
    <row r="25" spans="1:7" ht="30" customHeight="1">
      <c r="A25" s="28" t="s">
        <v>247</v>
      </c>
      <c r="B25" s="5" t="s">
        <v>168</v>
      </c>
      <c r="C25" s="5" t="s">
        <v>170</v>
      </c>
      <c r="D25" s="5" t="s">
        <v>359</v>
      </c>
      <c r="E25" s="5" t="s">
        <v>246</v>
      </c>
      <c r="F25" s="54">
        <v>205.5</v>
      </c>
      <c r="G25" s="78">
        <v>18.2</v>
      </c>
    </row>
    <row r="26" spans="1:7" ht="29.25" customHeight="1">
      <c r="A26" s="28" t="s">
        <v>267</v>
      </c>
      <c r="B26" s="5" t="s">
        <v>168</v>
      </c>
      <c r="C26" s="5" t="s">
        <v>170</v>
      </c>
      <c r="D26" s="5" t="s">
        <v>359</v>
      </c>
      <c r="E26" s="5" t="s">
        <v>234</v>
      </c>
      <c r="F26" s="54">
        <f>1492.6-650</f>
        <v>842.5999999999999</v>
      </c>
      <c r="G26" s="78">
        <v>182.3</v>
      </c>
    </row>
    <row r="27" spans="1:7" ht="75.75" customHeight="1">
      <c r="A27" s="26" t="s">
        <v>220</v>
      </c>
      <c r="B27" s="5" t="s">
        <v>168</v>
      </c>
      <c r="C27" s="5" t="s">
        <v>171</v>
      </c>
      <c r="D27" s="5"/>
      <c r="E27" s="5"/>
      <c r="F27" s="54">
        <f>F28</f>
        <v>57631.700000000004</v>
      </c>
      <c r="G27" s="27">
        <f>G28</f>
        <v>9367.5</v>
      </c>
    </row>
    <row r="28" spans="1:7" ht="72.75" customHeight="1">
      <c r="A28" s="28" t="s">
        <v>49</v>
      </c>
      <c r="B28" s="5" t="s">
        <v>168</v>
      </c>
      <c r="C28" s="5" t="s">
        <v>171</v>
      </c>
      <c r="D28" s="5" t="s">
        <v>278</v>
      </c>
      <c r="E28" s="5"/>
      <c r="F28" s="54">
        <f>F29+F33+F40+F43</f>
        <v>57631.700000000004</v>
      </c>
      <c r="G28" s="27">
        <f>G29+G33+G40+G43</f>
        <v>9367.5</v>
      </c>
    </row>
    <row r="29" spans="1:7" ht="29.25" customHeight="1">
      <c r="A29" s="28" t="s">
        <v>97</v>
      </c>
      <c r="B29" s="5" t="s">
        <v>168</v>
      </c>
      <c r="C29" s="5" t="s">
        <v>171</v>
      </c>
      <c r="D29" s="5" t="s">
        <v>279</v>
      </c>
      <c r="E29" s="5"/>
      <c r="F29" s="54">
        <f>F30</f>
        <v>1466.4</v>
      </c>
      <c r="G29" s="27">
        <f>G30</f>
        <v>331.3</v>
      </c>
    </row>
    <row r="30" spans="1:7" ht="30" customHeight="1">
      <c r="A30" s="28" t="s">
        <v>24</v>
      </c>
      <c r="B30" s="5" t="s">
        <v>168</v>
      </c>
      <c r="C30" s="5" t="s">
        <v>171</v>
      </c>
      <c r="D30" s="5" t="s">
        <v>360</v>
      </c>
      <c r="E30" s="5"/>
      <c r="F30" s="54">
        <f>F31+F32</f>
        <v>1466.4</v>
      </c>
      <c r="G30" s="27">
        <f>G31+G32</f>
        <v>331.3</v>
      </c>
    </row>
    <row r="31" spans="1:7" ht="43.5" customHeight="1">
      <c r="A31" s="28" t="s">
        <v>265</v>
      </c>
      <c r="B31" s="5" t="s">
        <v>168</v>
      </c>
      <c r="C31" s="5" t="s">
        <v>171</v>
      </c>
      <c r="D31" s="5" t="s">
        <v>360</v>
      </c>
      <c r="E31" s="5" t="s">
        <v>236</v>
      </c>
      <c r="F31" s="54">
        <v>1406.4</v>
      </c>
      <c r="G31" s="78">
        <v>331.3</v>
      </c>
    </row>
    <row r="32" spans="1:7" ht="28.5" customHeight="1">
      <c r="A32" s="28" t="s">
        <v>266</v>
      </c>
      <c r="B32" s="5" t="s">
        <v>168</v>
      </c>
      <c r="C32" s="5" t="s">
        <v>171</v>
      </c>
      <c r="D32" s="5" t="s">
        <v>360</v>
      </c>
      <c r="E32" s="5" t="s">
        <v>237</v>
      </c>
      <c r="F32" s="54">
        <v>60</v>
      </c>
      <c r="G32" s="78">
        <v>0</v>
      </c>
    </row>
    <row r="33" spans="1:7" ht="19.5" customHeight="1">
      <c r="A33" s="28" t="s">
        <v>43</v>
      </c>
      <c r="B33" s="5" t="s">
        <v>168</v>
      </c>
      <c r="C33" s="5" t="s">
        <v>171</v>
      </c>
      <c r="D33" s="5" t="s">
        <v>280</v>
      </c>
      <c r="E33" s="5"/>
      <c r="F33" s="54">
        <f>F34</f>
        <v>51352.6</v>
      </c>
      <c r="G33" s="27">
        <f>G34</f>
        <v>8127.200000000001</v>
      </c>
    </row>
    <row r="34" spans="1:7" ht="27.75" customHeight="1">
      <c r="A34" s="28" t="s">
        <v>24</v>
      </c>
      <c r="B34" s="5" t="s">
        <v>168</v>
      </c>
      <c r="C34" s="5" t="s">
        <v>171</v>
      </c>
      <c r="D34" s="5" t="s">
        <v>361</v>
      </c>
      <c r="E34" s="5"/>
      <c r="F34" s="54">
        <f>F35+F36+F37+F38+F39</f>
        <v>51352.6</v>
      </c>
      <c r="G34" s="27">
        <f>G35+G36+G37+G38+G39</f>
        <v>8127.200000000001</v>
      </c>
    </row>
    <row r="35" spans="1:7" ht="44.25" customHeight="1">
      <c r="A35" s="28" t="s">
        <v>265</v>
      </c>
      <c r="B35" s="5" t="s">
        <v>168</v>
      </c>
      <c r="C35" s="5" t="s">
        <v>171</v>
      </c>
      <c r="D35" s="5" t="s">
        <v>361</v>
      </c>
      <c r="E35" s="5" t="s">
        <v>236</v>
      </c>
      <c r="F35" s="54">
        <f>33158.6+114.4+2040+4917.2+2284.4</f>
        <v>42514.6</v>
      </c>
      <c r="G35" s="78">
        <v>6843.3</v>
      </c>
    </row>
    <row r="36" spans="1:7" ht="32.25" customHeight="1">
      <c r="A36" s="28" t="s">
        <v>266</v>
      </c>
      <c r="B36" s="5" t="s">
        <v>168</v>
      </c>
      <c r="C36" s="5" t="s">
        <v>171</v>
      </c>
      <c r="D36" s="5" t="s">
        <v>361</v>
      </c>
      <c r="E36" s="5" t="s">
        <v>237</v>
      </c>
      <c r="F36" s="54">
        <v>100</v>
      </c>
      <c r="G36" s="78">
        <v>9.3</v>
      </c>
    </row>
    <row r="37" spans="1:7" ht="28.5" customHeight="1">
      <c r="A37" s="28" t="s">
        <v>247</v>
      </c>
      <c r="B37" s="5" t="s">
        <v>168</v>
      </c>
      <c r="C37" s="5" t="s">
        <v>171</v>
      </c>
      <c r="D37" s="5" t="s">
        <v>361</v>
      </c>
      <c r="E37" s="5" t="s">
        <v>246</v>
      </c>
      <c r="F37" s="54">
        <v>1406</v>
      </c>
      <c r="G37" s="78">
        <v>444.5</v>
      </c>
    </row>
    <row r="38" spans="1:7" ht="30" customHeight="1">
      <c r="A38" s="28" t="s">
        <v>267</v>
      </c>
      <c r="B38" s="5" t="s">
        <v>168</v>
      </c>
      <c r="C38" s="5" t="s">
        <v>171</v>
      </c>
      <c r="D38" s="5" t="s">
        <v>361</v>
      </c>
      <c r="E38" s="5" t="s">
        <v>234</v>
      </c>
      <c r="F38" s="54">
        <f>5670+50+1600</f>
        <v>7320</v>
      </c>
      <c r="G38" s="78">
        <v>829.1</v>
      </c>
    </row>
    <row r="39" spans="1:7" ht="19.5" customHeight="1">
      <c r="A39" s="28" t="s">
        <v>239</v>
      </c>
      <c r="B39" s="5" t="s">
        <v>168</v>
      </c>
      <c r="C39" s="5" t="s">
        <v>171</v>
      </c>
      <c r="D39" s="5" t="s">
        <v>361</v>
      </c>
      <c r="E39" s="5" t="s">
        <v>238</v>
      </c>
      <c r="F39" s="54">
        <v>12</v>
      </c>
      <c r="G39" s="78">
        <v>1</v>
      </c>
    </row>
    <row r="40" spans="1:7" ht="20.25" customHeight="1">
      <c r="A40" s="28" t="s">
        <v>41</v>
      </c>
      <c r="B40" s="5" t="s">
        <v>168</v>
      </c>
      <c r="C40" s="5" t="s">
        <v>171</v>
      </c>
      <c r="D40" s="5" t="s">
        <v>281</v>
      </c>
      <c r="E40" s="5"/>
      <c r="F40" s="54">
        <f>F41</f>
        <v>2458.9</v>
      </c>
      <c r="G40" s="27">
        <f>G41</f>
        <v>512.1</v>
      </c>
    </row>
    <row r="41" spans="1:7" ht="30.75" customHeight="1">
      <c r="A41" s="28" t="s">
        <v>24</v>
      </c>
      <c r="B41" s="5" t="s">
        <v>168</v>
      </c>
      <c r="C41" s="5" t="s">
        <v>171</v>
      </c>
      <c r="D41" s="5" t="s">
        <v>362</v>
      </c>
      <c r="E41" s="5"/>
      <c r="F41" s="54">
        <f>F42</f>
        <v>2458.9</v>
      </c>
      <c r="G41" s="27">
        <f>G42</f>
        <v>512.1</v>
      </c>
    </row>
    <row r="42" spans="1:7" ht="30" customHeight="1">
      <c r="A42" s="28" t="s">
        <v>265</v>
      </c>
      <c r="B42" s="5" t="s">
        <v>168</v>
      </c>
      <c r="C42" s="5" t="s">
        <v>171</v>
      </c>
      <c r="D42" s="5" t="s">
        <v>362</v>
      </c>
      <c r="E42" s="5" t="s">
        <v>236</v>
      </c>
      <c r="F42" s="54">
        <f>1930.1+424+104.8</f>
        <v>2458.9</v>
      </c>
      <c r="G42" s="78">
        <v>512.1</v>
      </c>
    </row>
    <row r="43" spans="1:7" ht="30" customHeight="1">
      <c r="A43" s="28" t="s">
        <v>363</v>
      </c>
      <c r="B43" s="5" t="s">
        <v>168</v>
      </c>
      <c r="C43" s="5" t="s">
        <v>171</v>
      </c>
      <c r="D43" s="5" t="s">
        <v>324</v>
      </c>
      <c r="E43" s="5"/>
      <c r="F43" s="54">
        <f>F44+F47</f>
        <v>2353.8</v>
      </c>
      <c r="G43" s="27">
        <f>G44+G47</f>
        <v>396.9</v>
      </c>
    </row>
    <row r="44" spans="1:7" ht="63" customHeight="1">
      <c r="A44" s="28" t="s">
        <v>312</v>
      </c>
      <c r="B44" s="5" t="s">
        <v>168</v>
      </c>
      <c r="C44" s="5" t="s">
        <v>171</v>
      </c>
      <c r="D44" s="5" t="s">
        <v>476</v>
      </c>
      <c r="E44" s="5"/>
      <c r="F44" s="54">
        <f>F45+F46</f>
        <v>1751.1</v>
      </c>
      <c r="G44" s="27">
        <f>G45+G46</f>
        <v>300.4</v>
      </c>
    </row>
    <row r="45" spans="1:7" ht="30" customHeight="1">
      <c r="A45" s="28" t="s">
        <v>265</v>
      </c>
      <c r="B45" s="5" t="s">
        <v>168</v>
      </c>
      <c r="C45" s="5" t="s">
        <v>171</v>
      </c>
      <c r="D45" s="5" t="s">
        <v>476</v>
      </c>
      <c r="E45" s="5" t="s">
        <v>236</v>
      </c>
      <c r="F45" s="54">
        <f>1558.6+116.9</f>
        <v>1675.5</v>
      </c>
      <c r="G45" s="78">
        <v>299.5</v>
      </c>
    </row>
    <row r="46" spans="1:7" ht="30" customHeight="1">
      <c r="A46" s="28" t="s">
        <v>267</v>
      </c>
      <c r="B46" s="5" t="s">
        <v>168</v>
      </c>
      <c r="C46" s="5" t="s">
        <v>171</v>
      </c>
      <c r="D46" s="5" t="s">
        <v>476</v>
      </c>
      <c r="E46" s="5" t="s">
        <v>234</v>
      </c>
      <c r="F46" s="54">
        <v>75.6</v>
      </c>
      <c r="G46" s="78">
        <v>0.9</v>
      </c>
    </row>
    <row r="47" spans="1:7" ht="45" customHeight="1">
      <c r="A47" s="28" t="s">
        <v>313</v>
      </c>
      <c r="B47" s="5" t="s">
        <v>168</v>
      </c>
      <c r="C47" s="5" t="s">
        <v>171</v>
      </c>
      <c r="D47" s="5" t="s">
        <v>477</v>
      </c>
      <c r="E47" s="5"/>
      <c r="F47" s="54">
        <f>F48+F49</f>
        <v>602.7</v>
      </c>
      <c r="G47" s="27">
        <f>G48+G49</f>
        <v>96.5</v>
      </c>
    </row>
    <row r="48" spans="1:7" ht="30" customHeight="1">
      <c r="A48" s="28" t="s">
        <v>265</v>
      </c>
      <c r="B48" s="5" t="s">
        <v>168</v>
      </c>
      <c r="C48" s="5" t="s">
        <v>171</v>
      </c>
      <c r="D48" s="5" t="s">
        <v>477</v>
      </c>
      <c r="E48" s="5" t="s">
        <v>236</v>
      </c>
      <c r="F48" s="54">
        <f>519.5+39</f>
        <v>558.5</v>
      </c>
      <c r="G48" s="78">
        <v>96.5</v>
      </c>
    </row>
    <row r="49" spans="1:7" ht="30" customHeight="1">
      <c r="A49" s="28" t="s">
        <v>267</v>
      </c>
      <c r="B49" s="5" t="s">
        <v>168</v>
      </c>
      <c r="C49" s="5" t="s">
        <v>171</v>
      </c>
      <c r="D49" s="5" t="s">
        <v>477</v>
      </c>
      <c r="E49" s="5" t="s">
        <v>234</v>
      </c>
      <c r="F49" s="54">
        <v>44.2</v>
      </c>
      <c r="G49" s="78">
        <v>0</v>
      </c>
    </row>
    <row r="50" spans="1:7" ht="64.5" customHeight="1">
      <c r="A50" s="26" t="s">
        <v>12</v>
      </c>
      <c r="B50" s="5" t="s">
        <v>168</v>
      </c>
      <c r="C50" s="5" t="s">
        <v>172</v>
      </c>
      <c r="D50" s="5"/>
      <c r="E50" s="5"/>
      <c r="F50" s="54">
        <f>F51+F54</f>
        <v>7077</v>
      </c>
      <c r="G50" s="27">
        <f>G51+G54</f>
        <v>1469.4</v>
      </c>
    </row>
    <row r="51" spans="1:7" ht="73.5" customHeight="1">
      <c r="A51" s="29" t="s">
        <v>304</v>
      </c>
      <c r="B51" s="5" t="s">
        <v>168</v>
      </c>
      <c r="C51" s="5" t="s">
        <v>172</v>
      </c>
      <c r="D51" s="3">
        <v>7050000</v>
      </c>
      <c r="E51" s="5"/>
      <c r="F51" s="54">
        <f>F52</f>
        <v>300</v>
      </c>
      <c r="G51" s="27">
        <f>G52</f>
        <v>200</v>
      </c>
    </row>
    <row r="52" spans="1:7" ht="29.25" customHeight="1">
      <c r="A52" s="29" t="s">
        <v>25</v>
      </c>
      <c r="B52" s="5" t="s">
        <v>168</v>
      </c>
      <c r="C52" s="5" t="s">
        <v>172</v>
      </c>
      <c r="D52" s="3">
        <v>7058002</v>
      </c>
      <c r="E52" s="5"/>
      <c r="F52" s="54">
        <f>F53</f>
        <v>300</v>
      </c>
      <c r="G52" s="27">
        <f>G53</f>
        <v>200</v>
      </c>
    </row>
    <row r="53" spans="1:7" ht="18" customHeight="1">
      <c r="A53" s="29" t="s">
        <v>6</v>
      </c>
      <c r="B53" s="5" t="s">
        <v>168</v>
      </c>
      <c r="C53" s="5" t="s">
        <v>172</v>
      </c>
      <c r="D53" s="3">
        <v>7058002</v>
      </c>
      <c r="E53" s="5" t="s">
        <v>5</v>
      </c>
      <c r="F53" s="54">
        <v>300</v>
      </c>
      <c r="G53" s="78">
        <v>200</v>
      </c>
    </row>
    <row r="54" spans="1:7" ht="73.5" customHeight="1">
      <c r="A54" s="28" t="s">
        <v>102</v>
      </c>
      <c r="B54" s="5" t="s">
        <v>168</v>
      </c>
      <c r="C54" s="5" t="s">
        <v>172</v>
      </c>
      <c r="D54" s="5" t="s">
        <v>52</v>
      </c>
      <c r="E54" s="5"/>
      <c r="F54" s="54">
        <f>F55</f>
        <v>6777</v>
      </c>
      <c r="G54" s="27">
        <f>G55</f>
        <v>1269.4</v>
      </c>
    </row>
    <row r="55" spans="1:7" ht="21.75" customHeight="1">
      <c r="A55" s="28" t="s">
        <v>42</v>
      </c>
      <c r="B55" s="5" t="s">
        <v>168</v>
      </c>
      <c r="C55" s="5" t="s">
        <v>172</v>
      </c>
      <c r="D55" s="5" t="s">
        <v>51</v>
      </c>
      <c r="E55" s="5"/>
      <c r="F55" s="54">
        <f>F56</f>
        <v>6777</v>
      </c>
      <c r="G55" s="27">
        <f>G56</f>
        <v>1269.4</v>
      </c>
    </row>
    <row r="56" spans="1:7" ht="30" customHeight="1">
      <c r="A56" s="28" t="s">
        <v>24</v>
      </c>
      <c r="B56" s="5" t="s">
        <v>168</v>
      </c>
      <c r="C56" s="5" t="s">
        <v>172</v>
      </c>
      <c r="D56" s="5" t="s">
        <v>364</v>
      </c>
      <c r="E56" s="5"/>
      <c r="F56" s="54">
        <f>F57+F58+F59+F60</f>
        <v>6777</v>
      </c>
      <c r="G56" s="27">
        <f>G57+G58+G59+G60</f>
        <v>1269.4</v>
      </c>
    </row>
    <row r="57" spans="1:7" ht="30" customHeight="1">
      <c r="A57" s="28" t="s">
        <v>265</v>
      </c>
      <c r="B57" s="5" t="s">
        <v>168</v>
      </c>
      <c r="C57" s="5" t="s">
        <v>172</v>
      </c>
      <c r="D57" s="5" t="s">
        <v>364</v>
      </c>
      <c r="E57" s="5" t="s">
        <v>236</v>
      </c>
      <c r="F57" s="54">
        <f>5271.4+293.8+386.7</f>
        <v>5951.9</v>
      </c>
      <c r="G57" s="78">
        <v>1135.7</v>
      </c>
    </row>
    <row r="58" spans="1:7" ht="15" customHeight="1">
      <c r="A58" s="28" t="s">
        <v>247</v>
      </c>
      <c r="B58" s="5" t="s">
        <v>168</v>
      </c>
      <c r="C58" s="5" t="s">
        <v>172</v>
      </c>
      <c r="D58" s="5" t="s">
        <v>364</v>
      </c>
      <c r="E58" s="5" t="s">
        <v>246</v>
      </c>
      <c r="F58" s="54">
        <v>589.4</v>
      </c>
      <c r="G58" s="78">
        <v>121.9</v>
      </c>
    </row>
    <row r="59" spans="1:7" ht="30" customHeight="1">
      <c r="A59" s="28" t="s">
        <v>267</v>
      </c>
      <c r="B59" s="5" t="s">
        <v>168</v>
      </c>
      <c r="C59" s="5" t="s">
        <v>172</v>
      </c>
      <c r="D59" s="5" t="s">
        <v>364</v>
      </c>
      <c r="E59" s="5" t="s">
        <v>234</v>
      </c>
      <c r="F59" s="54">
        <v>234.6</v>
      </c>
      <c r="G59" s="78">
        <v>11.8</v>
      </c>
    </row>
    <row r="60" spans="1:7" ht="18" customHeight="1">
      <c r="A60" s="28" t="s">
        <v>239</v>
      </c>
      <c r="B60" s="5" t="s">
        <v>168</v>
      </c>
      <c r="C60" s="5" t="s">
        <v>172</v>
      </c>
      <c r="D60" s="5" t="s">
        <v>364</v>
      </c>
      <c r="E60" s="5" t="s">
        <v>238</v>
      </c>
      <c r="F60" s="54">
        <v>1.1</v>
      </c>
      <c r="G60" s="78">
        <v>0</v>
      </c>
    </row>
    <row r="61" spans="1:7" ht="16.5" customHeight="1">
      <c r="A61" s="28" t="s">
        <v>290</v>
      </c>
      <c r="B61" s="5" t="s">
        <v>168</v>
      </c>
      <c r="C61" s="5" t="s">
        <v>180</v>
      </c>
      <c r="D61" s="5"/>
      <c r="E61" s="5"/>
      <c r="F61" s="54">
        <f aca="true" t="shared" si="0" ref="F61:G63">F62</f>
        <v>3800</v>
      </c>
      <c r="G61" s="27">
        <f t="shared" si="0"/>
        <v>0</v>
      </c>
    </row>
    <row r="62" spans="1:7" ht="29.25" customHeight="1">
      <c r="A62" s="28" t="s">
        <v>98</v>
      </c>
      <c r="B62" s="5" t="s">
        <v>168</v>
      </c>
      <c r="C62" s="5" t="s">
        <v>180</v>
      </c>
      <c r="D62" s="5" t="s">
        <v>282</v>
      </c>
      <c r="E62" s="5"/>
      <c r="F62" s="54">
        <f t="shared" si="0"/>
        <v>3800</v>
      </c>
      <c r="G62" s="27">
        <f t="shared" si="0"/>
        <v>0</v>
      </c>
    </row>
    <row r="63" spans="1:7" ht="30" customHeight="1">
      <c r="A63" s="28" t="s">
        <v>99</v>
      </c>
      <c r="B63" s="5" t="s">
        <v>168</v>
      </c>
      <c r="C63" s="5" t="s">
        <v>180</v>
      </c>
      <c r="D63" s="5" t="s">
        <v>365</v>
      </c>
      <c r="E63" s="5"/>
      <c r="F63" s="54">
        <f t="shared" si="0"/>
        <v>3800</v>
      </c>
      <c r="G63" s="27">
        <f t="shared" si="0"/>
        <v>0</v>
      </c>
    </row>
    <row r="64" spans="1:7" ht="28.5" customHeight="1">
      <c r="A64" s="28" t="s">
        <v>267</v>
      </c>
      <c r="B64" s="5" t="s">
        <v>168</v>
      </c>
      <c r="C64" s="5" t="s">
        <v>180</v>
      </c>
      <c r="D64" s="5" t="s">
        <v>365</v>
      </c>
      <c r="E64" s="5" t="s">
        <v>234</v>
      </c>
      <c r="F64" s="54">
        <v>3800</v>
      </c>
      <c r="G64" s="78">
        <v>0</v>
      </c>
    </row>
    <row r="65" spans="1:7" ht="17.25" customHeight="1">
      <c r="A65" s="26" t="s">
        <v>130</v>
      </c>
      <c r="B65" s="5" t="s">
        <v>168</v>
      </c>
      <c r="C65" s="5" t="s">
        <v>173</v>
      </c>
      <c r="D65" s="5"/>
      <c r="E65" s="5"/>
      <c r="F65" s="54">
        <f>F66</f>
        <v>12370</v>
      </c>
      <c r="G65" s="27">
        <f>G66</f>
        <v>0</v>
      </c>
    </row>
    <row r="66" spans="1:7" ht="27.75" customHeight="1">
      <c r="A66" s="28" t="s">
        <v>100</v>
      </c>
      <c r="B66" s="5" t="s">
        <v>168</v>
      </c>
      <c r="C66" s="5" t="s">
        <v>173</v>
      </c>
      <c r="D66" s="3">
        <v>7140000</v>
      </c>
      <c r="E66" s="5"/>
      <c r="F66" s="54">
        <f>F67+F69</f>
        <v>12370</v>
      </c>
      <c r="G66" s="27">
        <f>G67+G69</f>
        <v>0</v>
      </c>
    </row>
    <row r="67" spans="1:7" ht="18" customHeight="1">
      <c r="A67" s="28" t="s">
        <v>62</v>
      </c>
      <c r="B67" s="5" t="s">
        <v>168</v>
      </c>
      <c r="C67" s="5" t="s">
        <v>173</v>
      </c>
      <c r="D67" s="5" t="s">
        <v>366</v>
      </c>
      <c r="E67" s="5"/>
      <c r="F67" s="54">
        <f>F68</f>
        <v>2370</v>
      </c>
      <c r="G67" s="27">
        <f>G68</f>
        <v>0</v>
      </c>
    </row>
    <row r="68" spans="1:7" ht="15" customHeight="1">
      <c r="A68" s="28" t="s">
        <v>249</v>
      </c>
      <c r="B68" s="5" t="s">
        <v>168</v>
      </c>
      <c r="C68" s="5" t="s">
        <v>173</v>
      </c>
      <c r="D68" s="5" t="s">
        <v>366</v>
      </c>
      <c r="E68" s="5" t="s">
        <v>248</v>
      </c>
      <c r="F68" s="54">
        <f>3180-310-500</f>
        <v>2370</v>
      </c>
      <c r="G68" s="78">
        <v>0</v>
      </c>
    </row>
    <row r="69" spans="1:7" ht="75" customHeight="1">
      <c r="A69" s="28" t="s">
        <v>63</v>
      </c>
      <c r="B69" s="5" t="s">
        <v>168</v>
      </c>
      <c r="C69" s="5" t="s">
        <v>173</v>
      </c>
      <c r="D69" s="5" t="s">
        <v>367</v>
      </c>
      <c r="E69" s="5"/>
      <c r="F69" s="54">
        <f>F70</f>
        <v>10000</v>
      </c>
      <c r="G69" s="27">
        <f>G70</f>
        <v>0</v>
      </c>
    </row>
    <row r="70" spans="1:7" ht="14.25" customHeight="1">
      <c r="A70" s="28" t="s">
        <v>249</v>
      </c>
      <c r="B70" s="5" t="s">
        <v>168</v>
      </c>
      <c r="C70" s="5" t="s">
        <v>173</v>
      </c>
      <c r="D70" s="5" t="s">
        <v>367</v>
      </c>
      <c r="E70" s="5" t="s">
        <v>248</v>
      </c>
      <c r="F70" s="54">
        <v>10000</v>
      </c>
      <c r="G70" s="78">
        <v>0</v>
      </c>
    </row>
    <row r="71" spans="1:7" ht="15" customHeight="1">
      <c r="A71" s="26" t="s">
        <v>137</v>
      </c>
      <c r="B71" s="5" t="s">
        <v>168</v>
      </c>
      <c r="C71" s="5" t="s">
        <v>174</v>
      </c>
      <c r="D71" s="5"/>
      <c r="E71" s="5"/>
      <c r="F71" s="54">
        <f>F72+F95+F104+F101</f>
        <v>36967.8</v>
      </c>
      <c r="G71" s="27">
        <f>G72+G95+G104+G101</f>
        <v>4082.7</v>
      </c>
    </row>
    <row r="72" spans="1:7" ht="30" customHeight="1">
      <c r="A72" s="28" t="s">
        <v>100</v>
      </c>
      <c r="B72" s="5" t="s">
        <v>168</v>
      </c>
      <c r="C72" s="5" t="s">
        <v>174</v>
      </c>
      <c r="D72" s="5" t="s">
        <v>282</v>
      </c>
      <c r="E72" s="5"/>
      <c r="F72" s="54">
        <f>+F83+F73+F75+F77+F79+F89+F91+F85+F93+F87</f>
        <v>13222</v>
      </c>
      <c r="G72" s="27">
        <f>+G83+G73+G75+G77+G79+G89+G91+G85+G93+G87</f>
        <v>866.2</v>
      </c>
    </row>
    <row r="73" spans="1:7" ht="30.75" customHeight="1">
      <c r="A73" s="28" t="s">
        <v>250</v>
      </c>
      <c r="B73" s="5" t="s">
        <v>168</v>
      </c>
      <c r="C73" s="5" t="s">
        <v>174</v>
      </c>
      <c r="D73" s="5" t="s">
        <v>368</v>
      </c>
      <c r="E73" s="5"/>
      <c r="F73" s="54">
        <f>F74</f>
        <v>50</v>
      </c>
      <c r="G73" s="27">
        <f>G74</f>
        <v>0</v>
      </c>
    </row>
    <row r="74" spans="1:7" ht="105" customHeight="1">
      <c r="A74" s="28" t="s">
        <v>242</v>
      </c>
      <c r="B74" s="5" t="s">
        <v>168</v>
      </c>
      <c r="C74" s="5" t="s">
        <v>174</v>
      </c>
      <c r="D74" s="5" t="s">
        <v>368</v>
      </c>
      <c r="E74" s="5" t="s">
        <v>241</v>
      </c>
      <c r="F74" s="54">
        <v>50</v>
      </c>
      <c r="G74" s="78">
        <v>0</v>
      </c>
    </row>
    <row r="75" spans="1:7" ht="29.25" customHeight="1">
      <c r="A75" s="28" t="s">
        <v>188</v>
      </c>
      <c r="B75" s="5" t="s">
        <v>168</v>
      </c>
      <c r="C75" s="5" t="s">
        <v>174</v>
      </c>
      <c r="D75" s="5" t="s">
        <v>369</v>
      </c>
      <c r="E75" s="5"/>
      <c r="F75" s="54">
        <f>F76</f>
        <v>170</v>
      </c>
      <c r="G75" s="27">
        <f>G76</f>
        <v>0</v>
      </c>
    </row>
    <row r="76" spans="1:7" ht="19.5" customHeight="1">
      <c r="A76" s="28" t="s">
        <v>239</v>
      </c>
      <c r="B76" s="5" t="s">
        <v>168</v>
      </c>
      <c r="C76" s="5" t="s">
        <v>174</v>
      </c>
      <c r="D76" s="5" t="s">
        <v>369</v>
      </c>
      <c r="E76" s="5" t="s">
        <v>238</v>
      </c>
      <c r="F76" s="54">
        <v>170</v>
      </c>
      <c r="G76" s="78">
        <v>0</v>
      </c>
    </row>
    <row r="77" spans="1:7" ht="30.75" customHeight="1">
      <c r="A77" s="28" t="s">
        <v>189</v>
      </c>
      <c r="B77" s="5" t="s">
        <v>168</v>
      </c>
      <c r="C77" s="5" t="s">
        <v>174</v>
      </c>
      <c r="D77" s="5" t="s">
        <v>370</v>
      </c>
      <c r="E77" s="5"/>
      <c r="F77" s="54">
        <f>F78</f>
        <v>45</v>
      </c>
      <c r="G77" s="27">
        <f>G78</f>
        <v>45</v>
      </c>
    </row>
    <row r="78" spans="1:7" ht="19.5" customHeight="1">
      <c r="A78" s="28" t="s">
        <v>239</v>
      </c>
      <c r="B78" s="5" t="s">
        <v>168</v>
      </c>
      <c r="C78" s="5" t="s">
        <v>174</v>
      </c>
      <c r="D78" s="5" t="s">
        <v>370</v>
      </c>
      <c r="E78" s="5" t="s">
        <v>238</v>
      </c>
      <c r="F78" s="54">
        <v>45</v>
      </c>
      <c r="G78" s="78">
        <v>45</v>
      </c>
    </row>
    <row r="79" spans="1:7" ht="16.5" customHeight="1">
      <c r="A79" s="28" t="s">
        <v>206</v>
      </c>
      <c r="B79" s="5" t="s">
        <v>168</v>
      </c>
      <c r="C79" s="5" t="s">
        <v>174</v>
      </c>
      <c r="D79" s="5" t="s">
        <v>371</v>
      </c>
      <c r="E79" s="5"/>
      <c r="F79" s="54">
        <f>F80+F81+F82</f>
        <v>1676.5</v>
      </c>
      <c r="G79" s="27">
        <f>G80+G81+G82</f>
        <v>481.70000000000005</v>
      </c>
    </row>
    <row r="80" spans="1:7" ht="28.5" customHeight="1">
      <c r="A80" s="28" t="s">
        <v>267</v>
      </c>
      <c r="B80" s="5" t="s">
        <v>168</v>
      </c>
      <c r="C80" s="5" t="s">
        <v>174</v>
      </c>
      <c r="D80" s="5" t="s">
        <v>371</v>
      </c>
      <c r="E80" s="5" t="s">
        <v>234</v>
      </c>
      <c r="F80" s="54">
        <f>2643+150-1600-80.5</f>
        <v>1112.5</v>
      </c>
      <c r="G80" s="78">
        <v>390.6</v>
      </c>
    </row>
    <row r="81" spans="1:7" ht="15.75" customHeight="1">
      <c r="A81" s="28" t="s">
        <v>260</v>
      </c>
      <c r="B81" s="5" t="s">
        <v>168</v>
      </c>
      <c r="C81" s="5" t="s">
        <v>174</v>
      </c>
      <c r="D81" s="5" t="s">
        <v>371</v>
      </c>
      <c r="E81" s="5" t="s">
        <v>261</v>
      </c>
      <c r="F81" s="54">
        <v>514</v>
      </c>
      <c r="G81" s="78">
        <v>86.1</v>
      </c>
    </row>
    <row r="82" spans="1:7" ht="17.25" customHeight="1">
      <c r="A82" s="28" t="s">
        <v>239</v>
      </c>
      <c r="B82" s="5" t="s">
        <v>168</v>
      </c>
      <c r="C82" s="5" t="s">
        <v>174</v>
      </c>
      <c r="D82" s="5" t="s">
        <v>371</v>
      </c>
      <c r="E82" s="5" t="s">
        <v>238</v>
      </c>
      <c r="F82" s="54">
        <v>50</v>
      </c>
      <c r="G82" s="78">
        <v>5</v>
      </c>
    </row>
    <row r="83" spans="1:7" ht="29.25" customHeight="1">
      <c r="A83" s="30" t="s">
        <v>22</v>
      </c>
      <c r="B83" s="5" t="s">
        <v>168</v>
      </c>
      <c r="C83" s="5" t="s">
        <v>174</v>
      </c>
      <c r="D83" s="5" t="s">
        <v>372</v>
      </c>
      <c r="E83" s="5"/>
      <c r="F83" s="54">
        <f>F84</f>
        <v>3500</v>
      </c>
      <c r="G83" s="27">
        <f>G84</f>
        <v>0</v>
      </c>
    </row>
    <row r="84" spans="1:7" ht="33" customHeight="1">
      <c r="A84" s="28" t="s">
        <v>235</v>
      </c>
      <c r="B84" s="5" t="s">
        <v>168</v>
      </c>
      <c r="C84" s="5" t="s">
        <v>174</v>
      </c>
      <c r="D84" s="5" t="s">
        <v>372</v>
      </c>
      <c r="E84" s="5" t="s">
        <v>234</v>
      </c>
      <c r="F84" s="54">
        <v>3500</v>
      </c>
      <c r="G84" s="78">
        <v>0</v>
      </c>
    </row>
    <row r="85" spans="1:7" ht="42.75" customHeight="1">
      <c r="A85" s="28" t="s">
        <v>320</v>
      </c>
      <c r="B85" s="5" t="s">
        <v>168</v>
      </c>
      <c r="C85" s="5" t="s">
        <v>174</v>
      </c>
      <c r="D85" s="5" t="s">
        <v>488</v>
      </c>
      <c r="E85" s="5"/>
      <c r="F85" s="54">
        <f>F86</f>
        <v>320</v>
      </c>
      <c r="G85" s="27">
        <f>G86</f>
        <v>290.5</v>
      </c>
    </row>
    <row r="86" spans="1:7" ht="33" customHeight="1">
      <c r="A86" s="28" t="s">
        <v>235</v>
      </c>
      <c r="B86" s="5" t="s">
        <v>168</v>
      </c>
      <c r="C86" s="5" t="s">
        <v>174</v>
      </c>
      <c r="D86" s="5" t="s">
        <v>488</v>
      </c>
      <c r="E86" s="5" t="s">
        <v>234</v>
      </c>
      <c r="F86" s="54">
        <v>320</v>
      </c>
      <c r="G86" s="78">
        <v>290.5</v>
      </c>
    </row>
    <row r="87" spans="1:7" ht="44.25" customHeight="1">
      <c r="A87" s="28" t="s">
        <v>285</v>
      </c>
      <c r="B87" s="5" t="s">
        <v>168</v>
      </c>
      <c r="C87" s="5" t="s">
        <v>174</v>
      </c>
      <c r="D87" s="5" t="s">
        <v>506</v>
      </c>
      <c r="E87" s="5"/>
      <c r="F87" s="54">
        <f>F88</f>
        <v>500</v>
      </c>
      <c r="G87" s="27">
        <f>G88</f>
        <v>49</v>
      </c>
    </row>
    <row r="88" spans="1:7" ht="33" customHeight="1">
      <c r="A88" s="28" t="s">
        <v>235</v>
      </c>
      <c r="B88" s="5" t="s">
        <v>168</v>
      </c>
      <c r="C88" s="5" t="s">
        <v>174</v>
      </c>
      <c r="D88" s="5" t="s">
        <v>506</v>
      </c>
      <c r="E88" s="5" t="s">
        <v>234</v>
      </c>
      <c r="F88" s="54">
        <v>500</v>
      </c>
      <c r="G88" s="78">
        <v>49</v>
      </c>
    </row>
    <row r="89" spans="1:7" ht="15">
      <c r="A89" s="28" t="s">
        <v>344</v>
      </c>
      <c r="B89" s="5" t="s">
        <v>168</v>
      </c>
      <c r="C89" s="5" t="s">
        <v>174</v>
      </c>
      <c r="D89" s="5" t="s">
        <v>373</v>
      </c>
      <c r="E89" s="5"/>
      <c r="F89" s="54">
        <f>F90</f>
        <v>360.5</v>
      </c>
      <c r="G89" s="27">
        <f>G90</f>
        <v>0</v>
      </c>
    </row>
    <row r="90" spans="1:7" ht="30">
      <c r="A90" s="28" t="s">
        <v>235</v>
      </c>
      <c r="B90" s="5" t="s">
        <v>168</v>
      </c>
      <c r="C90" s="5" t="s">
        <v>174</v>
      </c>
      <c r="D90" s="5" t="s">
        <v>373</v>
      </c>
      <c r="E90" s="5" t="s">
        <v>234</v>
      </c>
      <c r="F90" s="54">
        <f>280+80.5</f>
        <v>360.5</v>
      </c>
      <c r="G90" s="78">
        <v>0</v>
      </c>
    </row>
    <row r="91" spans="1:7" ht="30">
      <c r="A91" s="28" t="s">
        <v>345</v>
      </c>
      <c r="B91" s="5" t="s">
        <v>168</v>
      </c>
      <c r="C91" s="5" t="s">
        <v>174</v>
      </c>
      <c r="D91" s="5" t="s">
        <v>374</v>
      </c>
      <c r="E91" s="5"/>
      <c r="F91" s="54">
        <f>F92</f>
        <v>1600</v>
      </c>
      <c r="G91" s="27">
        <f>G92</f>
        <v>0</v>
      </c>
    </row>
    <row r="92" spans="1:7" ht="30">
      <c r="A92" s="28" t="s">
        <v>235</v>
      </c>
      <c r="B92" s="5" t="s">
        <v>168</v>
      </c>
      <c r="C92" s="5" t="s">
        <v>174</v>
      </c>
      <c r="D92" s="5" t="s">
        <v>374</v>
      </c>
      <c r="E92" s="5" t="s">
        <v>234</v>
      </c>
      <c r="F92" s="54">
        <v>1600</v>
      </c>
      <c r="G92" s="78">
        <v>0</v>
      </c>
    </row>
    <row r="93" spans="1:7" ht="30">
      <c r="A93" s="28" t="s">
        <v>491</v>
      </c>
      <c r="B93" s="5" t="s">
        <v>168</v>
      </c>
      <c r="C93" s="5" t="s">
        <v>174</v>
      </c>
      <c r="D93" s="5" t="s">
        <v>497</v>
      </c>
      <c r="E93" s="5"/>
      <c r="F93" s="54">
        <f>F94</f>
        <v>5000</v>
      </c>
      <c r="G93" s="27">
        <f>G94</f>
        <v>0</v>
      </c>
    </row>
    <row r="94" spans="1:7" ht="30">
      <c r="A94" s="28" t="s">
        <v>235</v>
      </c>
      <c r="B94" s="5" t="s">
        <v>168</v>
      </c>
      <c r="C94" s="5" t="s">
        <v>174</v>
      </c>
      <c r="D94" s="5" t="s">
        <v>497</v>
      </c>
      <c r="E94" s="5" t="s">
        <v>234</v>
      </c>
      <c r="F94" s="54">
        <v>5000</v>
      </c>
      <c r="G94" s="78">
        <v>0</v>
      </c>
    </row>
    <row r="95" spans="1:7" ht="30" customHeight="1">
      <c r="A95" s="28" t="s">
        <v>139</v>
      </c>
      <c r="B95" s="5" t="s">
        <v>168</v>
      </c>
      <c r="C95" s="5" t="s">
        <v>174</v>
      </c>
      <c r="D95" s="5" t="s">
        <v>283</v>
      </c>
      <c r="E95" s="5"/>
      <c r="F95" s="54">
        <f>F96</f>
        <v>8760.4</v>
      </c>
      <c r="G95" s="27">
        <f>G96</f>
        <v>1671.8999999999999</v>
      </c>
    </row>
    <row r="96" spans="1:7" ht="30" customHeight="1">
      <c r="A96" s="28" t="s">
        <v>339</v>
      </c>
      <c r="B96" s="5" t="s">
        <v>168</v>
      </c>
      <c r="C96" s="5" t="s">
        <v>174</v>
      </c>
      <c r="D96" s="5" t="s">
        <v>375</v>
      </c>
      <c r="E96" s="5"/>
      <c r="F96" s="54">
        <f>F97+F98+F99+F100</f>
        <v>8760.4</v>
      </c>
      <c r="G96" s="27">
        <f>G97+G98+G99+G100</f>
        <v>1671.8999999999999</v>
      </c>
    </row>
    <row r="97" spans="1:7" ht="30.75" customHeight="1">
      <c r="A97" s="28" t="s">
        <v>270</v>
      </c>
      <c r="B97" s="5" t="s">
        <v>168</v>
      </c>
      <c r="C97" s="5" t="s">
        <v>174</v>
      </c>
      <c r="D97" s="5" t="s">
        <v>375</v>
      </c>
      <c r="E97" s="5" t="s">
        <v>240</v>
      </c>
      <c r="F97" s="54">
        <v>8336.4</v>
      </c>
      <c r="G97" s="78">
        <v>1654.9</v>
      </c>
    </row>
    <row r="98" spans="1:7" ht="27.75" customHeight="1">
      <c r="A98" s="28" t="s">
        <v>247</v>
      </c>
      <c r="B98" s="5" t="s">
        <v>168</v>
      </c>
      <c r="C98" s="5" t="s">
        <v>174</v>
      </c>
      <c r="D98" s="5" t="s">
        <v>375</v>
      </c>
      <c r="E98" s="5" t="s">
        <v>246</v>
      </c>
      <c r="F98" s="54">
        <v>23</v>
      </c>
      <c r="G98" s="78">
        <v>1.8</v>
      </c>
    </row>
    <row r="99" spans="1:7" ht="30" customHeight="1">
      <c r="A99" s="28" t="s">
        <v>267</v>
      </c>
      <c r="B99" s="5" t="s">
        <v>168</v>
      </c>
      <c r="C99" s="5" t="s">
        <v>174</v>
      </c>
      <c r="D99" s="5" t="s">
        <v>375</v>
      </c>
      <c r="E99" s="5" t="s">
        <v>234</v>
      </c>
      <c r="F99" s="54">
        <v>400</v>
      </c>
      <c r="G99" s="78">
        <v>15.1</v>
      </c>
    </row>
    <row r="100" spans="1:7" ht="18.75" customHeight="1">
      <c r="A100" s="28" t="s">
        <v>239</v>
      </c>
      <c r="B100" s="5" t="s">
        <v>168</v>
      </c>
      <c r="C100" s="5" t="s">
        <v>174</v>
      </c>
      <c r="D100" s="5" t="s">
        <v>375</v>
      </c>
      <c r="E100" s="5" t="s">
        <v>238</v>
      </c>
      <c r="F100" s="54">
        <v>1</v>
      </c>
      <c r="G100" s="78">
        <v>0.1</v>
      </c>
    </row>
    <row r="101" spans="1:7" ht="30">
      <c r="A101" s="28" t="s">
        <v>363</v>
      </c>
      <c r="B101" s="5" t="s">
        <v>168</v>
      </c>
      <c r="C101" s="5" t="s">
        <v>174</v>
      </c>
      <c r="D101" s="5" t="s">
        <v>324</v>
      </c>
      <c r="E101" s="5"/>
      <c r="F101" s="54">
        <f>F102</f>
        <v>5700</v>
      </c>
      <c r="G101" s="27">
        <f>G102</f>
        <v>0</v>
      </c>
    </row>
    <row r="102" spans="1:7" ht="45">
      <c r="A102" s="40" t="s">
        <v>8</v>
      </c>
      <c r="B102" s="5" t="s">
        <v>168</v>
      </c>
      <c r="C102" s="5" t="s">
        <v>174</v>
      </c>
      <c r="D102" s="5" t="s">
        <v>475</v>
      </c>
      <c r="E102" s="5"/>
      <c r="F102" s="54">
        <f>F103</f>
        <v>5700</v>
      </c>
      <c r="G102" s="27">
        <f>G103</f>
        <v>0</v>
      </c>
    </row>
    <row r="103" spans="1:7" ht="30">
      <c r="A103" s="28" t="s">
        <v>276</v>
      </c>
      <c r="B103" s="5" t="s">
        <v>168</v>
      </c>
      <c r="C103" s="5" t="s">
        <v>174</v>
      </c>
      <c r="D103" s="5" t="s">
        <v>475</v>
      </c>
      <c r="E103" s="5" t="s">
        <v>277</v>
      </c>
      <c r="F103" s="54">
        <f>5175+525</f>
        <v>5700</v>
      </c>
      <c r="G103" s="78">
        <v>0</v>
      </c>
    </row>
    <row r="104" spans="1:7" ht="72.75" customHeight="1">
      <c r="A104" s="28" t="s">
        <v>64</v>
      </c>
      <c r="B104" s="5" t="s">
        <v>168</v>
      </c>
      <c r="C104" s="5" t="s">
        <v>174</v>
      </c>
      <c r="D104" s="5" t="s">
        <v>53</v>
      </c>
      <c r="E104" s="5"/>
      <c r="F104" s="54">
        <f>F105+F111+F115+F120</f>
        <v>9285.400000000001</v>
      </c>
      <c r="G104" s="27">
        <f>G105+G111+G115+G120</f>
        <v>1544.5999999999997</v>
      </c>
    </row>
    <row r="105" spans="1:7" ht="33" customHeight="1">
      <c r="A105" s="28" t="s">
        <v>45</v>
      </c>
      <c r="B105" s="5" t="s">
        <v>168</v>
      </c>
      <c r="C105" s="5" t="s">
        <v>174</v>
      </c>
      <c r="D105" s="5" t="s">
        <v>54</v>
      </c>
      <c r="E105" s="5"/>
      <c r="F105" s="54">
        <f>F106</f>
        <v>7205.2</v>
      </c>
      <c r="G105" s="27">
        <f>G106</f>
        <v>1346.6</v>
      </c>
    </row>
    <row r="106" spans="1:7" ht="29.25" customHeight="1">
      <c r="A106" s="28" t="s">
        <v>24</v>
      </c>
      <c r="B106" s="5" t="s">
        <v>168</v>
      </c>
      <c r="C106" s="5" t="s">
        <v>174</v>
      </c>
      <c r="D106" s="5" t="s">
        <v>376</v>
      </c>
      <c r="E106" s="5"/>
      <c r="F106" s="54">
        <f>F107+F108+F109+F110</f>
        <v>7205.2</v>
      </c>
      <c r="G106" s="27">
        <f>G107+G108+G109+G110</f>
        <v>1346.6</v>
      </c>
    </row>
    <row r="107" spans="1:7" ht="27" customHeight="1">
      <c r="A107" s="28" t="s">
        <v>265</v>
      </c>
      <c r="B107" s="5" t="s">
        <v>168</v>
      </c>
      <c r="C107" s="5" t="s">
        <v>174</v>
      </c>
      <c r="D107" s="5" t="s">
        <v>376</v>
      </c>
      <c r="E107" s="5" t="s">
        <v>236</v>
      </c>
      <c r="F107" s="54">
        <f>6221.5-114.4+200+85</f>
        <v>6392.1</v>
      </c>
      <c r="G107" s="78">
        <v>1246.2</v>
      </c>
    </row>
    <row r="108" spans="1:7" ht="30.75" customHeight="1">
      <c r="A108" s="28" t="s">
        <v>266</v>
      </c>
      <c r="B108" s="5" t="s">
        <v>168</v>
      </c>
      <c r="C108" s="5" t="s">
        <v>174</v>
      </c>
      <c r="D108" s="5" t="s">
        <v>376</v>
      </c>
      <c r="E108" s="5" t="s">
        <v>237</v>
      </c>
      <c r="F108" s="54">
        <v>26.9</v>
      </c>
      <c r="G108" s="78">
        <v>5.7</v>
      </c>
    </row>
    <row r="109" spans="1:7" ht="27.75" customHeight="1">
      <c r="A109" s="28" t="s">
        <v>247</v>
      </c>
      <c r="B109" s="5" t="s">
        <v>168</v>
      </c>
      <c r="C109" s="5" t="s">
        <v>174</v>
      </c>
      <c r="D109" s="5" t="s">
        <v>376</v>
      </c>
      <c r="E109" s="5" t="s">
        <v>246</v>
      </c>
      <c r="F109" s="54">
        <v>212.8</v>
      </c>
      <c r="G109" s="78">
        <v>20.6</v>
      </c>
    </row>
    <row r="110" spans="1:7" ht="30" customHeight="1">
      <c r="A110" s="28" t="s">
        <v>267</v>
      </c>
      <c r="B110" s="5" t="s">
        <v>168</v>
      </c>
      <c r="C110" s="5" t="s">
        <v>174</v>
      </c>
      <c r="D110" s="5" t="s">
        <v>376</v>
      </c>
      <c r="E110" s="5" t="s">
        <v>234</v>
      </c>
      <c r="F110" s="54">
        <f>623.4-50</f>
        <v>573.4</v>
      </c>
      <c r="G110" s="78">
        <v>74.1</v>
      </c>
    </row>
    <row r="111" spans="1:7" ht="27.75" customHeight="1">
      <c r="A111" s="28" t="s">
        <v>46</v>
      </c>
      <c r="B111" s="5" t="s">
        <v>168</v>
      </c>
      <c r="C111" s="5" t="s">
        <v>174</v>
      </c>
      <c r="D111" s="5" t="s">
        <v>55</v>
      </c>
      <c r="E111" s="5"/>
      <c r="F111" s="54">
        <f>F112</f>
        <v>489.5</v>
      </c>
      <c r="G111" s="27">
        <f>G112</f>
        <v>96.1</v>
      </c>
    </row>
    <row r="112" spans="1:7" ht="32.25" customHeight="1">
      <c r="A112" s="28" t="s">
        <v>24</v>
      </c>
      <c r="B112" s="5" t="s">
        <v>168</v>
      </c>
      <c r="C112" s="5" t="s">
        <v>174</v>
      </c>
      <c r="D112" s="5" t="s">
        <v>377</v>
      </c>
      <c r="E112" s="5"/>
      <c r="F112" s="54">
        <f>F113+F114</f>
        <v>489.5</v>
      </c>
      <c r="G112" s="27">
        <f>G113+G114</f>
        <v>96.1</v>
      </c>
    </row>
    <row r="113" spans="1:7" ht="30" customHeight="1">
      <c r="A113" s="28" t="s">
        <v>265</v>
      </c>
      <c r="B113" s="5" t="s">
        <v>168</v>
      </c>
      <c r="C113" s="5" t="s">
        <v>174</v>
      </c>
      <c r="D113" s="5" t="s">
        <v>377</v>
      </c>
      <c r="E113" s="5" t="s">
        <v>236</v>
      </c>
      <c r="F113" s="54">
        <v>488.9</v>
      </c>
      <c r="G113" s="78">
        <v>96</v>
      </c>
    </row>
    <row r="114" spans="1:7" ht="32.25" customHeight="1">
      <c r="A114" s="28" t="s">
        <v>266</v>
      </c>
      <c r="B114" s="5" t="s">
        <v>168</v>
      </c>
      <c r="C114" s="5" t="s">
        <v>174</v>
      </c>
      <c r="D114" s="5" t="s">
        <v>377</v>
      </c>
      <c r="E114" s="5" t="s">
        <v>237</v>
      </c>
      <c r="F114" s="54">
        <v>0.6</v>
      </c>
      <c r="G114" s="78">
        <v>0.1</v>
      </c>
    </row>
    <row r="115" spans="1:7" ht="60.75" customHeight="1">
      <c r="A115" s="28" t="s">
        <v>285</v>
      </c>
      <c r="B115" s="5" t="s">
        <v>168</v>
      </c>
      <c r="C115" s="5" t="s">
        <v>174</v>
      </c>
      <c r="D115" s="5" t="s">
        <v>322</v>
      </c>
      <c r="E115" s="5"/>
      <c r="F115" s="54">
        <f>F116</f>
        <v>1325</v>
      </c>
      <c r="G115" s="27">
        <f>G116</f>
        <v>40.8</v>
      </c>
    </row>
    <row r="116" spans="1:7" ht="27" customHeight="1">
      <c r="A116" s="28" t="s">
        <v>24</v>
      </c>
      <c r="B116" s="5" t="s">
        <v>168</v>
      </c>
      <c r="C116" s="5" t="s">
        <v>174</v>
      </c>
      <c r="D116" s="5" t="s">
        <v>378</v>
      </c>
      <c r="E116" s="5"/>
      <c r="F116" s="54">
        <f>F117+F119+F118</f>
        <v>1325</v>
      </c>
      <c r="G116" s="27">
        <f>G117+G119+G118</f>
        <v>40.8</v>
      </c>
    </row>
    <row r="117" spans="1:7" ht="28.5" customHeight="1">
      <c r="A117" s="28" t="s">
        <v>267</v>
      </c>
      <c r="B117" s="5" t="s">
        <v>168</v>
      </c>
      <c r="C117" s="5" t="s">
        <v>174</v>
      </c>
      <c r="D117" s="5" t="s">
        <v>378</v>
      </c>
      <c r="E117" s="5" t="s">
        <v>234</v>
      </c>
      <c r="F117" s="54">
        <f>1220-500</f>
        <v>720</v>
      </c>
      <c r="G117" s="78">
        <v>40.8</v>
      </c>
    </row>
    <row r="118" spans="1:7" ht="28.5" customHeight="1">
      <c r="A118" s="28" t="s">
        <v>271</v>
      </c>
      <c r="B118" s="5" t="s">
        <v>168</v>
      </c>
      <c r="C118" s="5" t="s">
        <v>174</v>
      </c>
      <c r="D118" s="5" t="s">
        <v>378</v>
      </c>
      <c r="E118" s="5" t="s">
        <v>255</v>
      </c>
      <c r="F118" s="54">
        <v>600</v>
      </c>
      <c r="G118" s="78">
        <v>0</v>
      </c>
    </row>
    <row r="119" spans="1:7" ht="16.5" customHeight="1">
      <c r="A119" s="28" t="s">
        <v>239</v>
      </c>
      <c r="B119" s="5" t="s">
        <v>168</v>
      </c>
      <c r="C119" s="5" t="s">
        <v>174</v>
      </c>
      <c r="D119" s="5" t="s">
        <v>378</v>
      </c>
      <c r="E119" s="5" t="s">
        <v>238</v>
      </c>
      <c r="F119" s="54">
        <v>5</v>
      </c>
      <c r="G119" s="78">
        <v>0</v>
      </c>
    </row>
    <row r="120" spans="1:7" ht="16.5" customHeight="1">
      <c r="A120" s="28" t="s">
        <v>379</v>
      </c>
      <c r="B120" s="5" t="s">
        <v>168</v>
      </c>
      <c r="C120" s="5" t="s">
        <v>174</v>
      </c>
      <c r="D120" s="5" t="s">
        <v>380</v>
      </c>
      <c r="E120" s="5"/>
      <c r="F120" s="54">
        <f>F121</f>
        <v>265.7</v>
      </c>
      <c r="G120" s="27">
        <f>G121</f>
        <v>61.1</v>
      </c>
    </row>
    <row r="121" spans="1:7" ht="30">
      <c r="A121" s="28" t="s">
        <v>284</v>
      </c>
      <c r="B121" s="5" t="s">
        <v>168</v>
      </c>
      <c r="C121" s="5" t="s">
        <v>174</v>
      </c>
      <c r="D121" s="5" t="s">
        <v>478</v>
      </c>
      <c r="E121" s="5"/>
      <c r="F121" s="54">
        <f>F122</f>
        <v>265.7</v>
      </c>
      <c r="G121" s="27">
        <f>G122</f>
        <v>61.1</v>
      </c>
    </row>
    <row r="122" spans="1:7" ht="45">
      <c r="A122" s="28" t="s">
        <v>265</v>
      </c>
      <c r="B122" s="5" t="s">
        <v>168</v>
      </c>
      <c r="C122" s="5" t="s">
        <v>174</v>
      </c>
      <c r="D122" s="5" t="s">
        <v>478</v>
      </c>
      <c r="E122" s="5" t="s">
        <v>236</v>
      </c>
      <c r="F122" s="54">
        <f>265.7</f>
        <v>265.7</v>
      </c>
      <c r="G122" s="78">
        <v>61.1</v>
      </c>
    </row>
    <row r="123" spans="1:7" ht="30" customHeight="1">
      <c r="A123" s="24" t="s">
        <v>131</v>
      </c>
      <c r="B123" s="4" t="s">
        <v>170</v>
      </c>
      <c r="C123" s="4" t="s">
        <v>169</v>
      </c>
      <c r="D123" s="4"/>
      <c r="E123" s="4"/>
      <c r="F123" s="53">
        <f>F128+F124</f>
        <v>1400</v>
      </c>
      <c r="G123" s="25">
        <f>G128+G124</f>
        <v>0</v>
      </c>
    </row>
    <row r="124" spans="1:7" ht="43.5" customHeight="1">
      <c r="A124" s="31" t="s">
        <v>163</v>
      </c>
      <c r="B124" s="5" t="s">
        <v>170</v>
      </c>
      <c r="C124" s="5" t="s">
        <v>175</v>
      </c>
      <c r="D124" s="5"/>
      <c r="E124" s="5"/>
      <c r="F124" s="54">
        <f aca="true" t="shared" si="1" ref="F124:G126">F125</f>
        <v>500</v>
      </c>
      <c r="G124" s="27">
        <f t="shared" si="1"/>
        <v>0</v>
      </c>
    </row>
    <row r="125" spans="1:7" ht="60" customHeight="1">
      <c r="A125" s="30" t="s">
        <v>103</v>
      </c>
      <c r="B125" s="5" t="s">
        <v>170</v>
      </c>
      <c r="C125" s="5" t="s">
        <v>175</v>
      </c>
      <c r="D125" s="5" t="s">
        <v>114</v>
      </c>
      <c r="E125" s="5"/>
      <c r="F125" s="54">
        <f t="shared" si="1"/>
        <v>500</v>
      </c>
      <c r="G125" s="27">
        <f t="shared" si="1"/>
        <v>0</v>
      </c>
    </row>
    <row r="126" spans="1:7" ht="59.25" customHeight="1">
      <c r="A126" s="30" t="s">
        <v>93</v>
      </c>
      <c r="B126" s="5" t="s">
        <v>170</v>
      </c>
      <c r="C126" s="5" t="s">
        <v>175</v>
      </c>
      <c r="D126" s="5" t="s">
        <v>381</v>
      </c>
      <c r="E126" s="5"/>
      <c r="F126" s="54">
        <f t="shared" si="1"/>
        <v>500</v>
      </c>
      <c r="G126" s="27">
        <f t="shared" si="1"/>
        <v>0</v>
      </c>
    </row>
    <row r="127" spans="1:7" ht="29.25" customHeight="1">
      <c r="A127" s="28" t="s">
        <v>267</v>
      </c>
      <c r="B127" s="5" t="s">
        <v>170</v>
      </c>
      <c r="C127" s="5" t="s">
        <v>175</v>
      </c>
      <c r="D127" s="5" t="s">
        <v>381</v>
      </c>
      <c r="E127" s="5" t="s">
        <v>234</v>
      </c>
      <c r="F127" s="54">
        <v>500</v>
      </c>
      <c r="G127" s="78">
        <v>0</v>
      </c>
    </row>
    <row r="128" spans="1:7" ht="18" customHeight="1">
      <c r="A128" s="26" t="s">
        <v>144</v>
      </c>
      <c r="B128" s="5" t="s">
        <v>170</v>
      </c>
      <c r="C128" s="5" t="s">
        <v>176</v>
      </c>
      <c r="D128" s="5"/>
      <c r="E128" s="5"/>
      <c r="F128" s="54">
        <f>F129</f>
        <v>900</v>
      </c>
      <c r="G128" s="27">
        <f>G129</f>
        <v>0</v>
      </c>
    </row>
    <row r="129" spans="1:7" ht="46.5" customHeight="1">
      <c r="A129" s="28" t="s">
        <v>104</v>
      </c>
      <c r="B129" s="5" t="s">
        <v>170</v>
      </c>
      <c r="C129" s="5" t="s">
        <v>176</v>
      </c>
      <c r="D129" s="5" t="s">
        <v>57</v>
      </c>
      <c r="E129" s="5"/>
      <c r="F129" s="54">
        <f>F130+F132</f>
        <v>900</v>
      </c>
      <c r="G129" s="27">
        <f>G130+G132</f>
        <v>0</v>
      </c>
    </row>
    <row r="130" spans="1:7" ht="30" customHeight="1">
      <c r="A130" s="28" t="s">
        <v>105</v>
      </c>
      <c r="B130" s="5" t="s">
        <v>170</v>
      </c>
      <c r="C130" s="5" t="s">
        <v>176</v>
      </c>
      <c r="D130" s="5" t="s">
        <v>382</v>
      </c>
      <c r="E130" s="5"/>
      <c r="F130" s="54">
        <f>F131</f>
        <v>600</v>
      </c>
      <c r="G130" s="27">
        <f>G131</f>
        <v>0</v>
      </c>
    </row>
    <row r="131" spans="1:7" ht="30.75" customHeight="1">
      <c r="A131" s="28" t="s">
        <v>267</v>
      </c>
      <c r="B131" s="5" t="s">
        <v>170</v>
      </c>
      <c r="C131" s="5" t="s">
        <v>176</v>
      </c>
      <c r="D131" s="5" t="s">
        <v>382</v>
      </c>
      <c r="E131" s="5" t="s">
        <v>234</v>
      </c>
      <c r="F131" s="54">
        <v>600</v>
      </c>
      <c r="G131" s="78">
        <v>0</v>
      </c>
    </row>
    <row r="132" spans="1:7" ht="16.5" customHeight="1">
      <c r="A132" s="28" t="s">
        <v>26</v>
      </c>
      <c r="B132" s="5" t="s">
        <v>170</v>
      </c>
      <c r="C132" s="5" t="s">
        <v>176</v>
      </c>
      <c r="D132" s="5" t="s">
        <v>383</v>
      </c>
      <c r="E132" s="5"/>
      <c r="F132" s="54">
        <f>F133</f>
        <v>300</v>
      </c>
      <c r="G132" s="54">
        <f>G133</f>
        <v>0</v>
      </c>
    </row>
    <row r="133" spans="1:7" ht="31.5" customHeight="1">
      <c r="A133" s="28" t="s">
        <v>267</v>
      </c>
      <c r="B133" s="5" t="s">
        <v>170</v>
      </c>
      <c r="C133" s="5" t="s">
        <v>176</v>
      </c>
      <c r="D133" s="5" t="s">
        <v>383</v>
      </c>
      <c r="E133" s="5" t="s">
        <v>234</v>
      </c>
      <c r="F133" s="54">
        <v>300</v>
      </c>
      <c r="G133" s="78">
        <v>0</v>
      </c>
    </row>
    <row r="134" spans="1:7" ht="15" customHeight="1">
      <c r="A134" s="24" t="s">
        <v>132</v>
      </c>
      <c r="B134" s="4" t="s">
        <v>171</v>
      </c>
      <c r="C134" s="4" t="s">
        <v>169</v>
      </c>
      <c r="D134" s="4"/>
      <c r="E134" s="4"/>
      <c r="F134" s="53">
        <f>F135+F140+F155+F159</f>
        <v>152892.9</v>
      </c>
      <c r="G134" s="25">
        <f>G135+G140+G155+G159</f>
        <v>16940.800000000003</v>
      </c>
    </row>
    <row r="135" spans="1:7" ht="19.5" customHeight="1">
      <c r="A135" s="31" t="s">
        <v>160</v>
      </c>
      <c r="B135" s="5" t="s">
        <v>171</v>
      </c>
      <c r="C135" s="5" t="s">
        <v>168</v>
      </c>
      <c r="D135" s="4"/>
      <c r="E135" s="4"/>
      <c r="F135" s="54">
        <f aca="true" t="shared" si="2" ref="F135:G138">F136</f>
        <v>800</v>
      </c>
      <c r="G135" s="27">
        <f t="shared" si="2"/>
        <v>0</v>
      </c>
    </row>
    <row r="136" spans="1:7" ht="31.5" customHeight="1">
      <c r="A136" s="30" t="s">
        <v>106</v>
      </c>
      <c r="B136" s="5" t="s">
        <v>171</v>
      </c>
      <c r="C136" s="5" t="s">
        <v>168</v>
      </c>
      <c r="D136" s="5" t="s">
        <v>120</v>
      </c>
      <c r="E136" s="4"/>
      <c r="F136" s="54">
        <f t="shared" si="2"/>
        <v>800</v>
      </c>
      <c r="G136" s="27">
        <f t="shared" si="2"/>
        <v>0</v>
      </c>
    </row>
    <row r="137" spans="1:7" ht="47.25" customHeight="1">
      <c r="A137" s="30" t="s">
        <v>65</v>
      </c>
      <c r="B137" s="5" t="s">
        <v>171</v>
      </c>
      <c r="C137" s="5" t="s">
        <v>168</v>
      </c>
      <c r="D137" s="14" t="s">
        <v>125</v>
      </c>
      <c r="E137" s="14"/>
      <c r="F137" s="54">
        <f t="shared" si="2"/>
        <v>800</v>
      </c>
      <c r="G137" s="27">
        <f t="shared" si="2"/>
        <v>0</v>
      </c>
    </row>
    <row r="138" spans="1:7" ht="43.5" customHeight="1">
      <c r="A138" s="30" t="s">
        <v>161</v>
      </c>
      <c r="B138" s="5" t="s">
        <v>171</v>
      </c>
      <c r="C138" s="5" t="s">
        <v>168</v>
      </c>
      <c r="D138" s="5" t="s">
        <v>384</v>
      </c>
      <c r="E138" s="5"/>
      <c r="F138" s="54">
        <f t="shared" si="2"/>
        <v>800</v>
      </c>
      <c r="G138" s="27">
        <f t="shared" si="2"/>
        <v>0</v>
      </c>
    </row>
    <row r="139" spans="1:7" ht="30" customHeight="1">
      <c r="A139" s="28" t="s">
        <v>267</v>
      </c>
      <c r="B139" s="5" t="s">
        <v>171</v>
      </c>
      <c r="C139" s="5" t="s">
        <v>168</v>
      </c>
      <c r="D139" s="5" t="s">
        <v>384</v>
      </c>
      <c r="E139" s="5" t="s">
        <v>234</v>
      </c>
      <c r="F139" s="54">
        <v>800</v>
      </c>
      <c r="G139" s="78">
        <v>0</v>
      </c>
    </row>
    <row r="140" spans="1:7" ht="15" customHeight="1">
      <c r="A140" s="31" t="s">
        <v>222</v>
      </c>
      <c r="B140" s="5" t="s">
        <v>171</v>
      </c>
      <c r="C140" s="5" t="s">
        <v>175</v>
      </c>
      <c r="D140" s="5"/>
      <c r="E140" s="5"/>
      <c r="F140" s="54">
        <f>F141</f>
        <v>147090.5</v>
      </c>
      <c r="G140" s="27">
        <f>G141</f>
        <v>16794.4</v>
      </c>
    </row>
    <row r="141" spans="1:7" ht="15">
      <c r="A141" s="28" t="s">
        <v>340</v>
      </c>
      <c r="B141" s="5" t="s">
        <v>171</v>
      </c>
      <c r="C141" s="5" t="s">
        <v>175</v>
      </c>
      <c r="D141" s="5" t="s">
        <v>305</v>
      </c>
      <c r="E141" s="5"/>
      <c r="F141" s="54">
        <f>F142+F144+F146+F148+F151+F153</f>
        <v>147090.5</v>
      </c>
      <c r="G141" s="27">
        <f>G142+G144+G146+G148+G151+G153</f>
        <v>16794.4</v>
      </c>
    </row>
    <row r="142" spans="1:7" ht="60">
      <c r="A142" s="28" t="s">
        <v>471</v>
      </c>
      <c r="B142" s="5" t="s">
        <v>171</v>
      </c>
      <c r="C142" s="5" t="s">
        <v>175</v>
      </c>
      <c r="D142" s="5" t="s">
        <v>385</v>
      </c>
      <c r="E142" s="5"/>
      <c r="F142" s="54">
        <f>F143</f>
        <v>42221.2</v>
      </c>
      <c r="G142" s="27">
        <f>G143</f>
        <v>11821.9</v>
      </c>
    </row>
    <row r="143" spans="1:7" ht="46.5" customHeight="1">
      <c r="A143" s="28" t="s">
        <v>254</v>
      </c>
      <c r="B143" s="5" t="s">
        <v>171</v>
      </c>
      <c r="C143" s="5" t="s">
        <v>175</v>
      </c>
      <c r="D143" s="5" t="s">
        <v>385</v>
      </c>
      <c r="E143" s="5" t="s">
        <v>253</v>
      </c>
      <c r="F143" s="54">
        <f>38000+4220+1.2</f>
        <v>42221.2</v>
      </c>
      <c r="G143" s="78">
        <v>11821.9</v>
      </c>
    </row>
    <row r="144" spans="1:7" ht="60">
      <c r="A144" s="28" t="s">
        <v>472</v>
      </c>
      <c r="B144" s="5" t="s">
        <v>171</v>
      </c>
      <c r="C144" s="5" t="s">
        <v>175</v>
      </c>
      <c r="D144" s="5" t="s">
        <v>386</v>
      </c>
      <c r="E144" s="5"/>
      <c r="F144" s="54">
        <f>F145</f>
        <v>13599.6</v>
      </c>
      <c r="G144" s="27">
        <f>G145</f>
        <v>1012.5</v>
      </c>
    </row>
    <row r="145" spans="1:7" ht="46.5" customHeight="1">
      <c r="A145" s="28" t="s">
        <v>292</v>
      </c>
      <c r="B145" s="5" t="s">
        <v>171</v>
      </c>
      <c r="C145" s="5" t="s">
        <v>175</v>
      </c>
      <c r="D145" s="5" t="s">
        <v>386</v>
      </c>
      <c r="E145" s="5" t="s">
        <v>253</v>
      </c>
      <c r="F145" s="54">
        <f>13600-0.4</f>
        <v>13599.6</v>
      </c>
      <c r="G145" s="78">
        <v>1012.5</v>
      </c>
    </row>
    <row r="146" spans="1:7" ht="15">
      <c r="A146" s="28" t="s">
        <v>347</v>
      </c>
      <c r="B146" s="5" t="s">
        <v>171</v>
      </c>
      <c r="C146" s="5" t="s">
        <v>175</v>
      </c>
      <c r="D146" s="5" t="s">
        <v>387</v>
      </c>
      <c r="E146" s="5"/>
      <c r="F146" s="54">
        <f>F147</f>
        <v>5000</v>
      </c>
      <c r="G146" s="27">
        <f>G147</f>
        <v>3547.5</v>
      </c>
    </row>
    <row r="147" spans="1:7" ht="30">
      <c r="A147" s="28" t="s">
        <v>267</v>
      </c>
      <c r="B147" s="5" t="s">
        <v>171</v>
      </c>
      <c r="C147" s="5" t="s">
        <v>175</v>
      </c>
      <c r="D147" s="5" t="s">
        <v>387</v>
      </c>
      <c r="E147" s="5" t="s">
        <v>234</v>
      </c>
      <c r="F147" s="54">
        <v>5000</v>
      </c>
      <c r="G147" s="78">
        <v>3547.5</v>
      </c>
    </row>
    <row r="148" spans="1:7" ht="16.5" customHeight="1">
      <c r="A148" s="28" t="s">
        <v>185</v>
      </c>
      <c r="B148" s="5" t="s">
        <v>171</v>
      </c>
      <c r="C148" s="5" t="s">
        <v>175</v>
      </c>
      <c r="D148" s="5" t="s">
        <v>388</v>
      </c>
      <c r="E148" s="5"/>
      <c r="F148" s="54">
        <f>F149+F150</f>
        <v>15020</v>
      </c>
      <c r="G148" s="27">
        <f>G149+G150</f>
        <v>412.5</v>
      </c>
    </row>
    <row r="149" spans="1:7" ht="28.5" customHeight="1">
      <c r="A149" s="28" t="s">
        <v>258</v>
      </c>
      <c r="B149" s="5" t="s">
        <v>171</v>
      </c>
      <c r="C149" s="5" t="s">
        <v>175</v>
      </c>
      <c r="D149" s="5" t="s">
        <v>388</v>
      </c>
      <c r="E149" s="5" t="s">
        <v>243</v>
      </c>
      <c r="F149" s="54">
        <f>2600+1500</f>
        <v>4100</v>
      </c>
      <c r="G149" s="78">
        <v>0</v>
      </c>
    </row>
    <row r="150" spans="1:7" ht="30" customHeight="1">
      <c r="A150" s="28" t="s">
        <v>267</v>
      </c>
      <c r="B150" s="5" t="s">
        <v>171</v>
      </c>
      <c r="C150" s="5" t="s">
        <v>175</v>
      </c>
      <c r="D150" s="5" t="s">
        <v>388</v>
      </c>
      <c r="E150" s="5" t="s">
        <v>234</v>
      </c>
      <c r="F150" s="54">
        <f>5220+5700</f>
        <v>10920</v>
      </c>
      <c r="G150" s="78">
        <v>412.5</v>
      </c>
    </row>
    <row r="151" spans="1:7" ht="59.25" customHeight="1">
      <c r="A151" s="28" t="s">
        <v>287</v>
      </c>
      <c r="B151" s="5" t="s">
        <v>171</v>
      </c>
      <c r="C151" s="5" t="s">
        <v>175</v>
      </c>
      <c r="D151" s="5" t="s">
        <v>479</v>
      </c>
      <c r="E151" s="5"/>
      <c r="F151" s="54">
        <f>F152</f>
        <v>24713.9</v>
      </c>
      <c r="G151" s="27">
        <f>G152</f>
        <v>0</v>
      </c>
    </row>
    <row r="152" spans="1:7" ht="30" customHeight="1">
      <c r="A152" s="28" t="s">
        <v>267</v>
      </c>
      <c r="B152" s="5" t="s">
        <v>171</v>
      </c>
      <c r="C152" s="5" t="s">
        <v>175</v>
      </c>
      <c r="D152" s="5" t="s">
        <v>479</v>
      </c>
      <c r="E152" s="5" t="s">
        <v>234</v>
      </c>
      <c r="F152" s="54">
        <f>20000+4713.9</f>
        <v>24713.9</v>
      </c>
      <c r="G152" s="78">
        <v>0</v>
      </c>
    </row>
    <row r="153" spans="1:7" ht="72" customHeight="1">
      <c r="A153" s="28" t="s">
        <v>288</v>
      </c>
      <c r="B153" s="5" t="s">
        <v>171</v>
      </c>
      <c r="C153" s="5" t="s">
        <v>175</v>
      </c>
      <c r="D153" s="5" t="s">
        <v>480</v>
      </c>
      <c r="E153" s="5"/>
      <c r="F153" s="54">
        <f>F154</f>
        <v>46535.8</v>
      </c>
      <c r="G153" s="27">
        <f>G154</f>
        <v>0</v>
      </c>
    </row>
    <row r="154" spans="1:7" ht="27.75" customHeight="1">
      <c r="A154" s="28" t="s">
        <v>267</v>
      </c>
      <c r="B154" s="5" t="s">
        <v>171</v>
      </c>
      <c r="C154" s="5" t="s">
        <v>175</v>
      </c>
      <c r="D154" s="5" t="s">
        <v>480</v>
      </c>
      <c r="E154" s="5" t="s">
        <v>234</v>
      </c>
      <c r="F154" s="54">
        <f>21000+15535.8+10000</f>
        <v>46535.8</v>
      </c>
      <c r="G154" s="78">
        <v>0</v>
      </c>
    </row>
    <row r="155" spans="1:7" ht="20.25" customHeight="1">
      <c r="A155" s="26" t="s">
        <v>147</v>
      </c>
      <c r="B155" s="5" t="s">
        <v>171</v>
      </c>
      <c r="C155" s="5" t="s">
        <v>176</v>
      </c>
      <c r="D155" s="5"/>
      <c r="E155" s="5"/>
      <c r="F155" s="54">
        <f aca="true" t="shared" si="3" ref="F155:G157">F156</f>
        <v>80</v>
      </c>
      <c r="G155" s="27">
        <f t="shared" si="3"/>
        <v>17.4</v>
      </c>
    </row>
    <row r="156" spans="1:7" ht="32.25" customHeight="1">
      <c r="A156" s="28" t="s">
        <v>39</v>
      </c>
      <c r="B156" s="5" t="s">
        <v>171</v>
      </c>
      <c r="C156" s="5" t="s">
        <v>176</v>
      </c>
      <c r="D156" s="5" t="s">
        <v>306</v>
      </c>
      <c r="E156" s="5"/>
      <c r="F156" s="54">
        <f t="shared" si="3"/>
        <v>80</v>
      </c>
      <c r="G156" s="27">
        <f t="shared" si="3"/>
        <v>17.4</v>
      </c>
    </row>
    <row r="157" spans="1:7" ht="48" customHeight="1">
      <c r="A157" s="28" t="s">
        <v>315</v>
      </c>
      <c r="B157" s="5" t="s">
        <v>171</v>
      </c>
      <c r="C157" s="5" t="s">
        <v>176</v>
      </c>
      <c r="D157" s="5" t="s">
        <v>389</v>
      </c>
      <c r="E157" s="5"/>
      <c r="F157" s="54">
        <f t="shared" si="3"/>
        <v>80</v>
      </c>
      <c r="G157" s="27">
        <f t="shared" si="3"/>
        <v>17.4</v>
      </c>
    </row>
    <row r="158" spans="1:7" ht="30.75" customHeight="1">
      <c r="A158" s="28" t="s">
        <v>247</v>
      </c>
      <c r="B158" s="5" t="s">
        <v>171</v>
      </c>
      <c r="C158" s="5" t="s">
        <v>176</v>
      </c>
      <c r="D158" s="5" t="s">
        <v>389</v>
      </c>
      <c r="E158" s="5" t="s">
        <v>246</v>
      </c>
      <c r="F158" s="54">
        <v>80</v>
      </c>
      <c r="G158" s="78">
        <v>17.4</v>
      </c>
    </row>
    <row r="159" spans="1:7" ht="29.25" customHeight="1">
      <c r="A159" s="26" t="s">
        <v>148</v>
      </c>
      <c r="B159" s="5" t="s">
        <v>171</v>
      </c>
      <c r="C159" s="5" t="s">
        <v>177</v>
      </c>
      <c r="D159" s="5"/>
      <c r="E159" s="5"/>
      <c r="F159" s="54">
        <f>F160+F166</f>
        <v>4922.4</v>
      </c>
      <c r="G159" s="27">
        <f>G160+G166</f>
        <v>129</v>
      </c>
    </row>
    <row r="160" spans="1:7" ht="30.75" customHeight="1">
      <c r="A160" s="28" t="s">
        <v>289</v>
      </c>
      <c r="B160" s="5" t="s">
        <v>171</v>
      </c>
      <c r="C160" s="5" t="s">
        <v>177</v>
      </c>
      <c r="D160" s="5" t="s">
        <v>307</v>
      </c>
      <c r="E160" s="5"/>
      <c r="F160" s="54">
        <f>F161+F163</f>
        <v>2170</v>
      </c>
      <c r="G160" s="27">
        <f>G161+G163</f>
        <v>129</v>
      </c>
    </row>
    <row r="161" spans="1:7" ht="46.5" customHeight="1">
      <c r="A161" s="28" t="s">
        <v>38</v>
      </c>
      <c r="B161" s="5" t="s">
        <v>171</v>
      </c>
      <c r="C161" s="5" t="s">
        <v>177</v>
      </c>
      <c r="D161" s="5" t="s">
        <v>390</v>
      </c>
      <c r="E161" s="5"/>
      <c r="F161" s="54">
        <f>F162</f>
        <v>1400</v>
      </c>
      <c r="G161" s="27">
        <f>G162</f>
        <v>63.6</v>
      </c>
    </row>
    <row r="162" spans="1:7" ht="32.25" customHeight="1">
      <c r="A162" s="28" t="s">
        <v>267</v>
      </c>
      <c r="B162" s="5" t="s">
        <v>171</v>
      </c>
      <c r="C162" s="5" t="s">
        <v>177</v>
      </c>
      <c r="D162" s="5" t="s">
        <v>390</v>
      </c>
      <c r="E162" s="5" t="s">
        <v>234</v>
      </c>
      <c r="F162" s="54">
        <f>1200+200</f>
        <v>1400</v>
      </c>
      <c r="G162" s="78">
        <v>63.6</v>
      </c>
    </row>
    <row r="163" spans="1:7" ht="32.25" customHeight="1">
      <c r="A163" s="28" t="s">
        <v>66</v>
      </c>
      <c r="B163" s="5" t="s">
        <v>171</v>
      </c>
      <c r="C163" s="5" t="s">
        <v>177</v>
      </c>
      <c r="D163" s="5" t="s">
        <v>391</v>
      </c>
      <c r="E163" s="5"/>
      <c r="F163" s="54">
        <f>F165+F164</f>
        <v>770</v>
      </c>
      <c r="G163" s="27">
        <f>G165+G164</f>
        <v>65.4</v>
      </c>
    </row>
    <row r="164" spans="1:7" ht="47.25" customHeight="1">
      <c r="A164" s="28" t="s">
        <v>271</v>
      </c>
      <c r="B164" s="5" t="s">
        <v>171</v>
      </c>
      <c r="C164" s="5" t="s">
        <v>177</v>
      </c>
      <c r="D164" s="5" t="s">
        <v>391</v>
      </c>
      <c r="E164" s="5" t="s">
        <v>255</v>
      </c>
      <c r="F164" s="54">
        <v>300</v>
      </c>
      <c r="G164" s="78">
        <v>0</v>
      </c>
    </row>
    <row r="165" spans="1:7" ht="30.75" customHeight="1">
      <c r="A165" s="28" t="s">
        <v>267</v>
      </c>
      <c r="B165" s="5" t="s">
        <v>171</v>
      </c>
      <c r="C165" s="5" t="s">
        <v>177</v>
      </c>
      <c r="D165" s="5" t="s">
        <v>391</v>
      </c>
      <c r="E165" s="5" t="s">
        <v>234</v>
      </c>
      <c r="F165" s="54">
        <v>470</v>
      </c>
      <c r="G165" s="78">
        <v>65.4</v>
      </c>
    </row>
    <row r="166" spans="1:7" ht="45" customHeight="1">
      <c r="A166" s="28" t="s">
        <v>47</v>
      </c>
      <c r="B166" s="5" t="s">
        <v>171</v>
      </c>
      <c r="C166" s="5" t="s">
        <v>177</v>
      </c>
      <c r="D166" s="5" t="s">
        <v>56</v>
      </c>
      <c r="E166" s="5"/>
      <c r="F166" s="54">
        <f>F168</f>
        <v>2752.4</v>
      </c>
      <c r="G166" s="27">
        <f>G168</f>
        <v>0</v>
      </c>
    </row>
    <row r="167" spans="1:7" ht="27" customHeight="1">
      <c r="A167" s="28" t="s">
        <v>24</v>
      </c>
      <c r="B167" s="5" t="s">
        <v>171</v>
      </c>
      <c r="C167" s="5" t="s">
        <v>177</v>
      </c>
      <c r="D167" s="5" t="s">
        <v>392</v>
      </c>
      <c r="E167" s="5"/>
      <c r="F167" s="54">
        <f>F168</f>
        <v>2752.4</v>
      </c>
      <c r="G167" s="27">
        <f>G168</f>
        <v>0</v>
      </c>
    </row>
    <row r="168" spans="1:7" ht="29.25" customHeight="1">
      <c r="A168" s="28" t="s">
        <v>267</v>
      </c>
      <c r="B168" s="5" t="s">
        <v>171</v>
      </c>
      <c r="C168" s="5" t="s">
        <v>177</v>
      </c>
      <c r="D168" s="5" t="s">
        <v>392</v>
      </c>
      <c r="E168" s="5" t="s">
        <v>234</v>
      </c>
      <c r="F168" s="54">
        <f>2000+823.4+129-200</f>
        <v>2752.4</v>
      </c>
      <c r="G168" s="78">
        <v>0</v>
      </c>
    </row>
    <row r="169" spans="1:7" ht="17.25" customHeight="1">
      <c r="A169" s="24" t="s">
        <v>133</v>
      </c>
      <c r="B169" s="4" t="s">
        <v>178</v>
      </c>
      <c r="C169" s="4" t="s">
        <v>169</v>
      </c>
      <c r="D169" s="4"/>
      <c r="E169" s="4"/>
      <c r="F169" s="53">
        <f>F170+F191+F231</f>
        <v>246165.1</v>
      </c>
      <c r="G169" s="25">
        <f>G170+G191+G231</f>
        <v>22147.2</v>
      </c>
    </row>
    <row r="170" spans="1:7" ht="21" customHeight="1">
      <c r="A170" s="26" t="s">
        <v>154</v>
      </c>
      <c r="B170" s="5" t="s">
        <v>178</v>
      </c>
      <c r="C170" s="5" t="s">
        <v>168</v>
      </c>
      <c r="D170" s="5"/>
      <c r="E170" s="5"/>
      <c r="F170" s="54">
        <f>F171</f>
        <v>47550</v>
      </c>
      <c r="G170" s="27">
        <f>G171</f>
        <v>650</v>
      </c>
    </row>
    <row r="171" spans="1:7" ht="46.5" customHeight="1">
      <c r="A171" s="28" t="s">
        <v>107</v>
      </c>
      <c r="B171" s="5" t="s">
        <v>178</v>
      </c>
      <c r="C171" s="5" t="s">
        <v>168</v>
      </c>
      <c r="D171" s="5" t="s">
        <v>58</v>
      </c>
      <c r="E171" s="5"/>
      <c r="F171" s="54">
        <f>F172</f>
        <v>47550</v>
      </c>
      <c r="G171" s="27">
        <f>G172</f>
        <v>650</v>
      </c>
    </row>
    <row r="172" spans="1:7" ht="32.25" customHeight="1">
      <c r="A172" s="28" t="s">
        <v>37</v>
      </c>
      <c r="B172" s="5" t="s">
        <v>178</v>
      </c>
      <c r="C172" s="5" t="s">
        <v>168</v>
      </c>
      <c r="D172" s="5" t="s">
        <v>59</v>
      </c>
      <c r="E172" s="5"/>
      <c r="F172" s="54">
        <f>+F173</f>
        <v>47550</v>
      </c>
      <c r="G172" s="27">
        <f>+G173</f>
        <v>650</v>
      </c>
    </row>
    <row r="173" spans="1:7" ht="21.75" customHeight="1">
      <c r="A173" s="28" t="s">
        <v>151</v>
      </c>
      <c r="B173" s="5" t="s">
        <v>178</v>
      </c>
      <c r="C173" s="5" t="s">
        <v>168</v>
      </c>
      <c r="D173" s="5" t="s">
        <v>393</v>
      </c>
      <c r="E173" s="5"/>
      <c r="F173" s="54">
        <f>F174+F176+F178+F183+F185+F180+F187+F189</f>
        <v>47550</v>
      </c>
      <c r="G173" s="27">
        <f>G174+G176+G178+G183+G185+G180+G187+G189</f>
        <v>650</v>
      </c>
    </row>
    <row r="174" spans="1:7" ht="75.75" customHeight="1">
      <c r="A174" s="30" t="s">
        <v>36</v>
      </c>
      <c r="B174" s="5" t="s">
        <v>178</v>
      </c>
      <c r="C174" s="5" t="s">
        <v>168</v>
      </c>
      <c r="D174" s="5" t="s">
        <v>394</v>
      </c>
      <c r="E174" s="5"/>
      <c r="F174" s="54">
        <f>F175</f>
        <v>6800</v>
      </c>
      <c r="G174" s="27">
        <f>G175</f>
        <v>0</v>
      </c>
    </row>
    <row r="175" spans="1:7" ht="46.5" customHeight="1">
      <c r="A175" s="28" t="s">
        <v>271</v>
      </c>
      <c r="B175" s="5" t="s">
        <v>178</v>
      </c>
      <c r="C175" s="5" t="s">
        <v>168</v>
      </c>
      <c r="D175" s="5" t="s">
        <v>394</v>
      </c>
      <c r="E175" s="5" t="s">
        <v>255</v>
      </c>
      <c r="F175" s="54">
        <v>6800</v>
      </c>
      <c r="G175" s="78">
        <v>0</v>
      </c>
    </row>
    <row r="176" spans="1:7" ht="44.25" customHeight="1">
      <c r="A176" s="28" t="s">
        <v>232</v>
      </c>
      <c r="B176" s="5" t="s">
        <v>178</v>
      </c>
      <c r="C176" s="5" t="s">
        <v>168</v>
      </c>
      <c r="D176" s="5" t="s">
        <v>395</v>
      </c>
      <c r="E176" s="5"/>
      <c r="F176" s="54">
        <f>F177</f>
        <v>1000</v>
      </c>
      <c r="G176" s="27">
        <f>G177</f>
        <v>0</v>
      </c>
    </row>
    <row r="177" spans="1:7" ht="44.25" customHeight="1">
      <c r="A177" s="28" t="s">
        <v>271</v>
      </c>
      <c r="B177" s="5" t="s">
        <v>178</v>
      </c>
      <c r="C177" s="5" t="s">
        <v>168</v>
      </c>
      <c r="D177" s="5" t="s">
        <v>395</v>
      </c>
      <c r="E177" s="5" t="s">
        <v>255</v>
      </c>
      <c r="F177" s="54">
        <f>500+500</f>
        <v>1000</v>
      </c>
      <c r="G177" s="78">
        <v>0</v>
      </c>
    </row>
    <row r="178" spans="1:7" ht="45" customHeight="1">
      <c r="A178" s="32" t="s">
        <v>23</v>
      </c>
      <c r="B178" s="5" t="s">
        <v>178</v>
      </c>
      <c r="C178" s="5" t="s">
        <v>168</v>
      </c>
      <c r="D178" s="5" t="s">
        <v>396</v>
      </c>
      <c r="E178" s="5"/>
      <c r="F178" s="54">
        <f>F179</f>
        <v>3750</v>
      </c>
      <c r="G178" s="27">
        <f>G179</f>
        <v>0</v>
      </c>
    </row>
    <row r="179" spans="1:7" ht="44.25" customHeight="1">
      <c r="A179" s="28" t="s">
        <v>271</v>
      </c>
      <c r="B179" s="5" t="s">
        <v>178</v>
      </c>
      <c r="C179" s="5" t="s">
        <v>168</v>
      </c>
      <c r="D179" s="5" t="s">
        <v>396</v>
      </c>
      <c r="E179" s="5" t="s">
        <v>255</v>
      </c>
      <c r="F179" s="54">
        <f>8000+450+2800+1500-9000</f>
        <v>3750</v>
      </c>
      <c r="G179" s="78">
        <v>0</v>
      </c>
    </row>
    <row r="180" spans="1:7" ht="30" customHeight="1">
      <c r="A180" s="30" t="s">
        <v>233</v>
      </c>
      <c r="B180" s="5" t="s">
        <v>178</v>
      </c>
      <c r="C180" s="5" t="s">
        <v>168</v>
      </c>
      <c r="D180" s="5" t="s">
        <v>397</v>
      </c>
      <c r="E180" s="5"/>
      <c r="F180" s="54">
        <f>F181+F182</f>
        <v>2500</v>
      </c>
      <c r="G180" s="27">
        <f>G181+G182</f>
        <v>0</v>
      </c>
    </row>
    <row r="181" spans="1:7" ht="32.25" customHeight="1" hidden="1">
      <c r="A181" s="28" t="s">
        <v>267</v>
      </c>
      <c r="B181" s="5" t="s">
        <v>178</v>
      </c>
      <c r="C181" s="5" t="s">
        <v>168</v>
      </c>
      <c r="D181" s="5" t="s">
        <v>397</v>
      </c>
      <c r="E181" s="5" t="s">
        <v>234</v>
      </c>
      <c r="F181" s="54">
        <v>0</v>
      </c>
      <c r="G181" s="78"/>
    </row>
    <row r="182" spans="1:7" ht="47.25" customHeight="1">
      <c r="A182" s="28" t="s">
        <v>271</v>
      </c>
      <c r="B182" s="5" t="s">
        <v>178</v>
      </c>
      <c r="C182" s="5" t="s">
        <v>168</v>
      </c>
      <c r="D182" s="5" t="s">
        <v>397</v>
      </c>
      <c r="E182" s="5" t="s">
        <v>255</v>
      </c>
      <c r="F182" s="54">
        <f>2000+500</f>
        <v>2500</v>
      </c>
      <c r="G182" s="78">
        <v>0</v>
      </c>
    </row>
    <row r="183" spans="1:7" ht="30.75" customHeight="1">
      <c r="A183" s="28" t="s">
        <v>231</v>
      </c>
      <c r="B183" s="5" t="s">
        <v>178</v>
      </c>
      <c r="C183" s="5" t="s">
        <v>168</v>
      </c>
      <c r="D183" s="5" t="s">
        <v>398</v>
      </c>
      <c r="E183" s="5"/>
      <c r="F183" s="54">
        <f>F184</f>
        <v>3500</v>
      </c>
      <c r="G183" s="27">
        <f>G184</f>
        <v>650</v>
      </c>
    </row>
    <row r="184" spans="1:7" ht="43.5" customHeight="1">
      <c r="A184" s="28" t="s">
        <v>271</v>
      </c>
      <c r="B184" s="5" t="s">
        <v>178</v>
      </c>
      <c r="C184" s="5" t="s">
        <v>168</v>
      </c>
      <c r="D184" s="5" t="s">
        <v>398</v>
      </c>
      <c r="E184" s="5" t="s">
        <v>255</v>
      </c>
      <c r="F184" s="54">
        <v>3500</v>
      </c>
      <c r="G184" s="78">
        <v>650</v>
      </c>
    </row>
    <row r="185" spans="1:7" ht="44.25" customHeight="1">
      <c r="A185" s="28" t="s">
        <v>308</v>
      </c>
      <c r="B185" s="5" t="s">
        <v>178</v>
      </c>
      <c r="C185" s="5" t="s">
        <v>168</v>
      </c>
      <c r="D185" s="5" t="s">
        <v>468</v>
      </c>
      <c r="E185" s="5"/>
      <c r="F185" s="54">
        <f>F186</f>
        <v>16000</v>
      </c>
      <c r="G185" s="27">
        <f>G186</f>
        <v>0</v>
      </c>
    </row>
    <row r="186" spans="1:7" ht="43.5" customHeight="1">
      <c r="A186" s="28" t="s">
        <v>271</v>
      </c>
      <c r="B186" s="5" t="s">
        <v>178</v>
      </c>
      <c r="C186" s="5" t="s">
        <v>168</v>
      </c>
      <c r="D186" s="5" t="s">
        <v>468</v>
      </c>
      <c r="E186" s="5" t="s">
        <v>255</v>
      </c>
      <c r="F186" s="54">
        <v>16000</v>
      </c>
      <c r="G186" s="78">
        <v>0</v>
      </c>
    </row>
    <row r="187" spans="1:7" ht="15">
      <c r="A187" s="28" t="s">
        <v>492</v>
      </c>
      <c r="B187" s="5" t="s">
        <v>178</v>
      </c>
      <c r="C187" s="5" t="s">
        <v>168</v>
      </c>
      <c r="D187" s="5" t="s">
        <v>399</v>
      </c>
      <c r="E187" s="5"/>
      <c r="F187" s="54">
        <f>F188</f>
        <v>5000</v>
      </c>
      <c r="G187" s="27">
        <f>G188</f>
        <v>0</v>
      </c>
    </row>
    <row r="188" spans="1:7" ht="43.5" customHeight="1">
      <c r="A188" s="28" t="s">
        <v>271</v>
      </c>
      <c r="B188" s="5" t="s">
        <v>178</v>
      </c>
      <c r="C188" s="5" t="s">
        <v>168</v>
      </c>
      <c r="D188" s="5" t="s">
        <v>399</v>
      </c>
      <c r="E188" s="5" t="s">
        <v>255</v>
      </c>
      <c r="F188" s="54">
        <v>5000</v>
      </c>
      <c r="G188" s="78">
        <v>0</v>
      </c>
    </row>
    <row r="189" spans="1:7" ht="43.5" customHeight="1">
      <c r="A189" s="32" t="s">
        <v>508</v>
      </c>
      <c r="B189" s="5" t="s">
        <v>178</v>
      </c>
      <c r="C189" s="5" t="s">
        <v>168</v>
      </c>
      <c r="D189" s="5" t="s">
        <v>507</v>
      </c>
      <c r="E189" s="5"/>
      <c r="F189" s="54">
        <f>F190</f>
        <v>9000</v>
      </c>
      <c r="G189" s="27">
        <f>G190</f>
        <v>0</v>
      </c>
    </row>
    <row r="190" spans="1:7" ht="43.5" customHeight="1">
      <c r="A190" s="32" t="s">
        <v>490</v>
      </c>
      <c r="B190" s="5" t="s">
        <v>178</v>
      </c>
      <c r="C190" s="5" t="s">
        <v>168</v>
      </c>
      <c r="D190" s="5" t="s">
        <v>507</v>
      </c>
      <c r="E190" s="5" t="s">
        <v>489</v>
      </c>
      <c r="F190" s="54">
        <f>9000</f>
        <v>9000</v>
      </c>
      <c r="G190" s="78">
        <v>0</v>
      </c>
    </row>
    <row r="191" spans="1:7" ht="21" customHeight="1">
      <c r="A191" s="26" t="s">
        <v>155</v>
      </c>
      <c r="B191" s="5" t="s">
        <v>178</v>
      </c>
      <c r="C191" s="5" t="s">
        <v>179</v>
      </c>
      <c r="D191" s="5"/>
      <c r="E191" s="5"/>
      <c r="F191" s="54">
        <f>F192+F227</f>
        <v>62897.5</v>
      </c>
      <c r="G191" s="27">
        <f>G192+G227</f>
        <v>4251.8</v>
      </c>
    </row>
    <row r="192" spans="1:7" ht="42" customHeight="1">
      <c r="A192" s="28" t="s">
        <v>107</v>
      </c>
      <c r="B192" s="5" t="s">
        <v>178</v>
      </c>
      <c r="C192" s="5" t="s">
        <v>179</v>
      </c>
      <c r="D192" s="5" t="s">
        <v>58</v>
      </c>
      <c r="E192" s="5"/>
      <c r="F192" s="54">
        <f>F193</f>
        <v>62796</v>
      </c>
      <c r="G192" s="27">
        <f>G193</f>
        <v>4233.3</v>
      </c>
    </row>
    <row r="193" spans="1:7" ht="30.75" customHeight="1">
      <c r="A193" s="28" t="s">
        <v>35</v>
      </c>
      <c r="B193" s="5" t="s">
        <v>178</v>
      </c>
      <c r="C193" s="5" t="s">
        <v>179</v>
      </c>
      <c r="D193" s="5" t="s">
        <v>67</v>
      </c>
      <c r="E193" s="5"/>
      <c r="F193" s="54">
        <f>F194+F200+F196+F198+F225</f>
        <v>62796</v>
      </c>
      <c r="G193" s="27">
        <f>G194+G200+G196+G198+G225</f>
        <v>4233.3</v>
      </c>
    </row>
    <row r="194" spans="1:7" ht="15.75" customHeight="1">
      <c r="A194" s="28" t="s">
        <v>118</v>
      </c>
      <c r="B194" s="5" t="s">
        <v>178</v>
      </c>
      <c r="C194" s="5" t="s">
        <v>179</v>
      </c>
      <c r="D194" s="5" t="s">
        <v>400</v>
      </c>
      <c r="E194" s="5"/>
      <c r="F194" s="54">
        <f>F195</f>
        <v>4242</v>
      </c>
      <c r="G194" s="27">
        <f>G195</f>
        <v>103.2</v>
      </c>
    </row>
    <row r="195" spans="1:7" ht="26.25" customHeight="1">
      <c r="A195" s="28" t="s">
        <v>276</v>
      </c>
      <c r="B195" s="5" t="s">
        <v>178</v>
      </c>
      <c r="C195" s="5" t="s">
        <v>179</v>
      </c>
      <c r="D195" s="5" t="s">
        <v>400</v>
      </c>
      <c r="E195" s="5" t="s">
        <v>277</v>
      </c>
      <c r="F195" s="54">
        <v>4242</v>
      </c>
      <c r="G195" s="78">
        <v>103.2</v>
      </c>
    </row>
    <row r="196" spans="1:7" ht="30">
      <c r="A196" s="28" t="s">
        <v>470</v>
      </c>
      <c r="B196" s="5" t="s">
        <v>178</v>
      </c>
      <c r="C196" s="5" t="s">
        <v>179</v>
      </c>
      <c r="D196" s="5" t="s">
        <v>481</v>
      </c>
      <c r="E196" s="5"/>
      <c r="F196" s="54">
        <f>F197</f>
        <v>5000</v>
      </c>
      <c r="G196" s="27">
        <f>G197</f>
        <v>1433.9</v>
      </c>
    </row>
    <row r="197" spans="1:7" ht="26.25" customHeight="1">
      <c r="A197" s="28" t="s">
        <v>276</v>
      </c>
      <c r="B197" s="5" t="s">
        <v>178</v>
      </c>
      <c r="C197" s="5" t="s">
        <v>179</v>
      </c>
      <c r="D197" s="5" t="s">
        <v>481</v>
      </c>
      <c r="E197" s="5" t="s">
        <v>277</v>
      </c>
      <c r="F197" s="54">
        <v>5000</v>
      </c>
      <c r="G197" s="78">
        <v>1433.9</v>
      </c>
    </row>
    <row r="198" spans="1:7" ht="60.75" customHeight="1">
      <c r="A198" s="28" t="s">
        <v>499</v>
      </c>
      <c r="B198" s="5" t="s">
        <v>178</v>
      </c>
      <c r="C198" s="5" t="s">
        <v>179</v>
      </c>
      <c r="D198" s="5" t="s">
        <v>498</v>
      </c>
      <c r="E198" s="5"/>
      <c r="F198" s="54">
        <f>F199</f>
        <v>2050</v>
      </c>
      <c r="G198" s="27">
        <f>G199</f>
        <v>2044.4</v>
      </c>
    </row>
    <row r="199" spans="1:7" ht="30" customHeight="1">
      <c r="A199" s="28" t="s">
        <v>258</v>
      </c>
      <c r="B199" s="5" t="s">
        <v>178</v>
      </c>
      <c r="C199" s="5" t="s">
        <v>179</v>
      </c>
      <c r="D199" s="5" t="s">
        <v>498</v>
      </c>
      <c r="E199" s="5" t="s">
        <v>243</v>
      </c>
      <c r="F199" s="54">
        <v>2050</v>
      </c>
      <c r="G199" s="78">
        <v>2044.4</v>
      </c>
    </row>
    <row r="200" spans="1:7" ht="16.5" customHeight="1">
      <c r="A200" s="28" t="s">
        <v>309</v>
      </c>
      <c r="B200" s="5" t="s">
        <v>178</v>
      </c>
      <c r="C200" s="5" t="s">
        <v>179</v>
      </c>
      <c r="D200" s="5" t="s">
        <v>401</v>
      </c>
      <c r="E200" s="5"/>
      <c r="F200" s="54">
        <f>F201+F203+F205+F207+F209+F213+F217+F211+F219+F221+F223+F215</f>
        <v>50004</v>
      </c>
      <c r="G200" s="27">
        <f>G201+G203+G205+G207+G209+G213+G217+G211+G219+G221+G223+G215</f>
        <v>651.8</v>
      </c>
    </row>
    <row r="201" spans="1:7" ht="27.75" customHeight="1">
      <c r="A201" s="28" t="s">
        <v>34</v>
      </c>
      <c r="B201" s="5" t="s">
        <v>178</v>
      </c>
      <c r="C201" s="5" t="s">
        <v>179</v>
      </c>
      <c r="D201" s="5" t="s">
        <v>402</v>
      </c>
      <c r="E201" s="5"/>
      <c r="F201" s="54">
        <f>F202</f>
        <v>1500</v>
      </c>
      <c r="G201" s="27">
        <f>G202</f>
        <v>0</v>
      </c>
    </row>
    <row r="202" spans="1:7" ht="30" customHeight="1">
      <c r="A202" s="28" t="s">
        <v>271</v>
      </c>
      <c r="B202" s="5" t="s">
        <v>178</v>
      </c>
      <c r="C202" s="5" t="s">
        <v>179</v>
      </c>
      <c r="D202" s="5" t="s">
        <v>402</v>
      </c>
      <c r="E202" s="5" t="s">
        <v>255</v>
      </c>
      <c r="F202" s="54">
        <v>1500</v>
      </c>
      <c r="G202" s="78">
        <v>0</v>
      </c>
    </row>
    <row r="203" spans="1:7" ht="59.25" customHeight="1" hidden="1" outlineLevel="1">
      <c r="A203" s="28" t="s">
        <v>219</v>
      </c>
      <c r="B203" s="5" t="s">
        <v>178</v>
      </c>
      <c r="C203" s="5" t="s">
        <v>179</v>
      </c>
      <c r="D203" s="5" t="s">
        <v>403</v>
      </c>
      <c r="E203" s="5"/>
      <c r="F203" s="54">
        <f>F204</f>
        <v>0</v>
      </c>
      <c r="G203" s="78"/>
    </row>
    <row r="204" spans="1:7" ht="41.25" customHeight="1" hidden="1" outlineLevel="1">
      <c r="A204" s="28" t="s">
        <v>271</v>
      </c>
      <c r="B204" s="5" t="s">
        <v>178</v>
      </c>
      <c r="C204" s="5" t="s">
        <v>179</v>
      </c>
      <c r="D204" s="5" t="s">
        <v>403</v>
      </c>
      <c r="E204" s="5" t="s">
        <v>255</v>
      </c>
      <c r="F204" s="54">
        <v>0</v>
      </c>
      <c r="G204" s="78"/>
    </row>
    <row r="205" spans="1:7" ht="60.75" customHeight="1" collapsed="1">
      <c r="A205" s="28" t="s">
        <v>218</v>
      </c>
      <c r="B205" s="5" t="s">
        <v>178</v>
      </c>
      <c r="C205" s="5" t="s">
        <v>179</v>
      </c>
      <c r="D205" s="5" t="s">
        <v>404</v>
      </c>
      <c r="E205" s="5"/>
      <c r="F205" s="54">
        <f>F206</f>
        <v>3200</v>
      </c>
      <c r="G205" s="27">
        <f>G206</f>
        <v>651.8</v>
      </c>
    </row>
    <row r="206" spans="1:7" ht="45.75" customHeight="1">
      <c r="A206" s="28" t="s">
        <v>271</v>
      </c>
      <c r="B206" s="5" t="s">
        <v>178</v>
      </c>
      <c r="C206" s="5" t="s">
        <v>179</v>
      </c>
      <c r="D206" s="5" t="s">
        <v>404</v>
      </c>
      <c r="E206" s="5" t="s">
        <v>255</v>
      </c>
      <c r="F206" s="54">
        <v>3200</v>
      </c>
      <c r="G206" s="78">
        <v>651.8</v>
      </c>
    </row>
    <row r="207" spans="1:7" ht="16.5" customHeight="1">
      <c r="A207" s="28" t="s">
        <v>202</v>
      </c>
      <c r="B207" s="5" t="s">
        <v>178</v>
      </c>
      <c r="C207" s="5" t="s">
        <v>179</v>
      </c>
      <c r="D207" s="5" t="s">
        <v>405</v>
      </c>
      <c r="E207" s="5"/>
      <c r="F207" s="54">
        <f>F208</f>
        <v>500</v>
      </c>
      <c r="G207" s="27">
        <f>G208</f>
        <v>0</v>
      </c>
    </row>
    <row r="208" spans="1:7" ht="31.5" customHeight="1">
      <c r="A208" s="28" t="s">
        <v>267</v>
      </c>
      <c r="B208" s="5" t="s">
        <v>178</v>
      </c>
      <c r="C208" s="5" t="s">
        <v>179</v>
      </c>
      <c r="D208" s="5" t="s">
        <v>405</v>
      </c>
      <c r="E208" s="5" t="s">
        <v>234</v>
      </c>
      <c r="F208" s="54">
        <v>500</v>
      </c>
      <c r="G208" s="78">
        <v>0</v>
      </c>
    </row>
    <row r="209" spans="1:7" ht="29.25" customHeight="1">
      <c r="A209" s="28" t="s">
        <v>217</v>
      </c>
      <c r="B209" s="5" t="s">
        <v>178</v>
      </c>
      <c r="C209" s="5" t="s">
        <v>179</v>
      </c>
      <c r="D209" s="5" t="s">
        <v>406</v>
      </c>
      <c r="E209" s="5"/>
      <c r="F209" s="54">
        <f>F210</f>
        <v>400</v>
      </c>
      <c r="G209" s="27">
        <f>G210</f>
        <v>0</v>
      </c>
    </row>
    <row r="210" spans="1:7" ht="27.75" customHeight="1">
      <c r="A210" s="28" t="s">
        <v>267</v>
      </c>
      <c r="B210" s="5" t="s">
        <v>178</v>
      </c>
      <c r="C210" s="5" t="s">
        <v>179</v>
      </c>
      <c r="D210" s="5" t="s">
        <v>406</v>
      </c>
      <c r="E210" s="5" t="s">
        <v>234</v>
      </c>
      <c r="F210" s="54">
        <v>400</v>
      </c>
      <c r="G210" s="78">
        <v>0</v>
      </c>
    </row>
    <row r="211" spans="1:7" ht="30">
      <c r="A211" s="28" t="s">
        <v>524</v>
      </c>
      <c r="B211" s="5" t="s">
        <v>178</v>
      </c>
      <c r="C211" s="5" t="s">
        <v>179</v>
      </c>
      <c r="D211" s="5" t="s">
        <v>527</v>
      </c>
      <c r="E211" s="5"/>
      <c r="F211" s="54">
        <f>F212</f>
        <v>14748</v>
      </c>
      <c r="G211" s="27">
        <f>G212</f>
        <v>0</v>
      </c>
    </row>
    <row r="212" spans="1:7" ht="60">
      <c r="A212" s="28" t="s">
        <v>274</v>
      </c>
      <c r="B212" s="5" t="s">
        <v>178</v>
      </c>
      <c r="C212" s="5" t="s">
        <v>179</v>
      </c>
      <c r="D212" s="5" t="s">
        <v>527</v>
      </c>
      <c r="E212" s="5" t="s">
        <v>275</v>
      </c>
      <c r="F212" s="54">
        <f>14748</f>
        <v>14748</v>
      </c>
      <c r="G212" s="78">
        <v>0</v>
      </c>
    </row>
    <row r="213" spans="1:7" ht="30">
      <c r="A213" s="28" t="s">
        <v>525</v>
      </c>
      <c r="B213" s="5" t="s">
        <v>178</v>
      </c>
      <c r="C213" s="5" t="s">
        <v>179</v>
      </c>
      <c r="D213" s="5" t="s">
        <v>528</v>
      </c>
      <c r="E213" s="5"/>
      <c r="F213" s="54">
        <f>F214</f>
        <v>10000</v>
      </c>
      <c r="G213" s="27">
        <f>G214</f>
        <v>0</v>
      </c>
    </row>
    <row r="214" spans="1:7" ht="45">
      <c r="A214" s="28" t="s">
        <v>271</v>
      </c>
      <c r="B214" s="5" t="s">
        <v>178</v>
      </c>
      <c r="C214" s="5" t="s">
        <v>179</v>
      </c>
      <c r="D214" s="5" t="s">
        <v>528</v>
      </c>
      <c r="E214" s="5" t="s">
        <v>255</v>
      </c>
      <c r="F214" s="54">
        <v>10000</v>
      </c>
      <c r="G214" s="78">
        <v>0</v>
      </c>
    </row>
    <row r="215" spans="1:7" ht="15">
      <c r="A215" s="28" t="s">
        <v>526</v>
      </c>
      <c r="B215" s="5" t="s">
        <v>178</v>
      </c>
      <c r="C215" s="5" t="s">
        <v>179</v>
      </c>
      <c r="D215" s="5" t="s">
        <v>529</v>
      </c>
      <c r="E215" s="5"/>
      <c r="F215" s="54">
        <f>F216</f>
        <v>4856</v>
      </c>
      <c r="G215" s="27">
        <f>G216</f>
        <v>0</v>
      </c>
    </row>
    <row r="216" spans="1:7" ht="27" customHeight="1">
      <c r="A216" s="28" t="s">
        <v>258</v>
      </c>
      <c r="B216" s="5" t="s">
        <v>178</v>
      </c>
      <c r="C216" s="5" t="s">
        <v>179</v>
      </c>
      <c r="D216" s="5" t="s">
        <v>529</v>
      </c>
      <c r="E216" s="51" t="s">
        <v>243</v>
      </c>
      <c r="F216" s="55">
        <v>4856</v>
      </c>
      <c r="G216" s="78">
        <v>0</v>
      </c>
    </row>
    <row r="217" spans="1:7" ht="45" customHeight="1">
      <c r="A217" s="28" t="s">
        <v>60</v>
      </c>
      <c r="B217" s="5" t="s">
        <v>178</v>
      </c>
      <c r="C217" s="5" t="s">
        <v>179</v>
      </c>
      <c r="D217" s="5" t="s">
        <v>407</v>
      </c>
      <c r="E217" s="5"/>
      <c r="F217" s="54">
        <f>F218</f>
        <v>10000</v>
      </c>
      <c r="G217" s="27">
        <f>G218</f>
        <v>0</v>
      </c>
    </row>
    <row r="218" spans="1:7" ht="27.75" customHeight="1">
      <c r="A218" s="28" t="s">
        <v>267</v>
      </c>
      <c r="B218" s="5" t="s">
        <v>178</v>
      </c>
      <c r="C218" s="5" t="s">
        <v>179</v>
      </c>
      <c r="D218" s="5" t="s">
        <v>407</v>
      </c>
      <c r="E218" s="5" t="s">
        <v>234</v>
      </c>
      <c r="F218" s="54">
        <v>10000</v>
      </c>
      <c r="G218" s="78">
        <v>0</v>
      </c>
    </row>
    <row r="219" spans="1:9" ht="45">
      <c r="A219" s="49" t="s">
        <v>510</v>
      </c>
      <c r="B219" s="5" t="s">
        <v>178</v>
      </c>
      <c r="C219" s="5" t="s">
        <v>179</v>
      </c>
      <c r="D219" s="5" t="s">
        <v>408</v>
      </c>
      <c r="E219" s="5"/>
      <c r="F219" s="54">
        <f>F220</f>
        <v>2292</v>
      </c>
      <c r="G219" s="27">
        <f>G220</f>
        <v>0</v>
      </c>
      <c r="H219" s="21"/>
      <c r="I219" s="21"/>
    </row>
    <row r="220" spans="1:7" ht="45">
      <c r="A220" s="28" t="s">
        <v>271</v>
      </c>
      <c r="B220" s="5" t="s">
        <v>178</v>
      </c>
      <c r="C220" s="5" t="s">
        <v>179</v>
      </c>
      <c r="D220" s="5" t="s">
        <v>408</v>
      </c>
      <c r="E220" s="5" t="s">
        <v>255</v>
      </c>
      <c r="F220" s="54">
        <f>3800-1508</f>
        <v>2292</v>
      </c>
      <c r="G220" s="78">
        <v>0</v>
      </c>
    </row>
    <row r="221" spans="1:7" ht="15">
      <c r="A221" s="28" t="s">
        <v>509</v>
      </c>
      <c r="B221" s="5" t="s">
        <v>178</v>
      </c>
      <c r="C221" s="5" t="s">
        <v>179</v>
      </c>
      <c r="D221" s="5" t="s">
        <v>485</v>
      </c>
      <c r="E221" s="5"/>
      <c r="F221" s="54">
        <f>F222</f>
        <v>1000</v>
      </c>
      <c r="G221" s="27">
        <f>G222</f>
        <v>0</v>
      </c>
    </row>
    <row r="222" spans="1:7" ht="30">
      <c r="A222" s="28" t="s">
        <v>267</v>
      </c>
      <c r="B222" s="5" t="s">
        <v>178</v>
      </c>
      <c r="C222" s="5" t="s">
        <v>179</v>
      </c>
      <c r="D222" s="5" t="s">
        <v>485</v>
      </c>
      <c r="E222" s="5" t="s">
        <v>234</v>
      </c>
      <c r="F222" s="54">
        <v>1000</v>
      </c>
      <c r="G222" s="78">
        <v>0</v>
      </c>
    </row>
    <row r="223" spans="1:7" ht="30" customHeight="1">
      <c r="A223" s="47" t="s">
        <v>520</v>
      </c>
      <c r="B223" s="5" t="s">
        <v>178</v>
      </c>
      <c r="C223" s="5" t="s">
        <v>179</v>
      </c>
      <c r="D223" s="5" t="s">
        <v>519</v>
      </c>
      <c r="E223" s="5"/>
      <c r="F223" s="55">
        <f>F224</f>
        <v>1508</v>
      </c>
      <c r="G223" s="48">
        <f>G224</f>
        <v>0</v>
      </c>
    </row>
    <row r="224" spans="1:7" ht="45">
      <c r="A224" s="28" t="s">
        <v>271</v>
      </c>
      <c r="B224" s="5" t="s">
        <v>178</v>
      </c>
      <c r="C224" s="5" t="s">
        <v>179</v>
      </c>
      <c r="D224" s="5" t="s">
        <v>519</v>
      </c>
      <c r="E224" s="5" t="s">
        <v>255</v>
      </c>
      <c r="F224" s="54">
        <v>1508</v>
      </c>
      <c r="G224" s="78">
        <v>0</v>
      </c>
    </row>
    <row r="225" spans="1:7" ht="30">
      <c r="A225" s="28" t="s">
        <v>483</v>
      </c>
      <c r="B225" s="5" t="s">
        <v>178</v>
      </c>
      <c r="C225" s="5" t="s">
        <v>179</v>
      </c>
      <c r="D225" s="5" t="s">
        <v>482</v>
      </c>
      <c r="E225" s="5"/>
      <c r="F225" s="54">
        <f>F226</f>
        <v>1500</v>
      </c>
      <c r="G225" s="27">
        <f>G226</f>
        <v>0</v>
      </c>
    </row>
    <row r="226" spans="1:7" ht="30">
      <c r="A226" s="28" t="s">
        <v>276</v>
      </c>
      <c r="B226" s="5" t="s">
        <v>178</v>
      </c>
      <c r="C226" s="5" t="s">
        <v>179</v>
      </c>
      <c r="D226" s="5" t="s">
        <v>482</v>
      </c>
      <c r="E226" s="5" t="s">
        <v>277</v>
      </c>
      <c r="F226" s="54">
        <v>1500</v>
      </c>
      <c r="G226" s="78">
        <v>0</v>
      </c>
    </row>
    <row r="227" spans="1:7" ht="27.75" customHeight="1">
      <c r="A227" s="28" t="s">
        <v>319</v>
      </c>
      <c r="B227" s="5" t="s">
        <v>178</v>
      </c>
      <c r="C227" s="5" t="s">
        <v>179</v>
      </c>
      <c r="D227" s="5" t="s">
        <v>317</v>
      </c>
      <c r="E227" s="5"/>
      <c r="F227" s="54">
        <f>F228</f>
        <v>101.5</v>
      </c>
      <c r="G227" s="27">
        <f>G228</f>
        <v>18.5</v>
      </c>
    </row>
    <row r="228" spans="1:7" ht="27.75" customHeight="1">
      <c r="A228" s="28" t="s">
        <v>228</v>
      </c>
      <c r="B228" s="5" t="s">
        <v>178</v>
      </c>
      <c r="C228" s="5" t="s">
        <v>179</v>
      </c>
      <c r="D228" s="5" t="s">
        <v>409</v>
      </c>
      <c r="E228" s="5"/>
      <c r="F228" s="54">
        <f>F229+F230</f>
        <v>101.5</v>
      </c>
      <c r="G228" s="27">
        <f>G229+G230</f>
        <v>18.5</v>
      </c>
    </row>
    <row r="229" spans="1:7" ht="45">
      <c r="A229" s="32" t="s">
        <v>272</v>
      </c>
      <c r="B229" s="5" t="s">
        <v>178</v>
      </c>
      <c r="C229" s="5" t="s">
        <v>179</v>
      </c>
      <c r="D229" s="5" t="s">
        <v>409</v>
      </c>
      <c r="E229" s="5" t="s">
        <v>273</v>
      </c>
      <c r="F229" s="54">
        <v>100</v>
      </c>
      <c r="G229" s="78">
        <v>18.3</v>
      </c>
    </row>
    <row r="230" spans="1:7" ht="27.75" customHeight="1">
      <c r="A230" s="28" t="s">
        <v>267</v>
      </c>
      <c r="B230" s="5" t="s">
        <v>178</v>
      </c>
      <c r="C230" s="5" t="s">
        <v>179</v>
      </c>
      <c r="D230" s="5" t="s">
        <v>409</v>
      </c>
      <c r="E230" s="5" t="s">
        <v>234</v>
      </c>
      <c r="F230" s="54">
        <v>1.5</v>
      </c>
      <c r="G230" s="78">
        <v>0.2</v>
      </c>
    </row>
    <row r="231" spans="1:7" ht="15" customHeight="1">
      <c r="A231" s="26" t="s">
        <v>138</v>
      </c>
      <c r="B231" s="5" t="s">
        <v>178</v>
      </c>
      <c r="C231" s="5" t="s">
        <v>170</v>
      </c>
      <c r="D231" s="5"/>
      <c r="E231" s="5"/>
      <c r="F231" s="54">
        <f>F232+F240+F257</f>
        <v>135717.6</v>
      </c>
      <c r="G231" s="27">
        <f>G232+G240+G257</f>
        <v>17245.4</v>
      </c>
    </row>
    <row r="232" spans="1:7" ht="43.5" customHeight="1">
      <c r="A232" s="28" t="s">
        <v>291</v>
      </c>
      <c r="B232" s="5" t="s">
        <v>178</v>
      </c>
      <c r="C232" s="5" t="s">
        <v>170</v>
      </c>
      <c r="D232" s="5" t="s">
        <v>68</v>
      </c>
      <c r="E232" s="5"/>
      <c r="F232" s="54">
        <f>F233+F235+F237</f>
        <v>26239.4</v>
      </c>
      <c r="G232" s="27">
        <f>G233+G235+G237</f>
        <v>4492.4</v>
      </c>
    </row>
    <row r="233" spans="1:7" ht="45">
      <c r="A233" s="28" t="s">
        <v>342</v>
      </c>
      <c r="B233" s="5" t="s">
        <v>178</v>
      </c>
      <c r="C233" s="5" t="s">
        <v>170</v>
      </c>
      <c r="D233" s="5" t="s">
        <v>410</v>
      </c>
      <c r="E233" s="5"/>
      <c r="F233" s="54">
        <f>F234</f>
        <v>9959.3</v>
      </c>
      <c r="G233" s="27">
        <f>G234</f>
        <v>1335.2</v>
      </c>
    </row>
    <row r="234" spans="1:7" ht="44.25" customHeight="1">
      <c r="A234" s="28" t="s">
        <v>254</v>
      </c>
      <c r="B234" s="5" t="s">
        <v>178</v>
      </c>
      <c r="C234" s="5" t="s">
        <v>170</v>
      </c>
      <c r="D234" s="5" t="s">
        <v>410</v>
      </c>
      <c r="E234" s="5" t="s">
        <v>253</v>
      </c>
      <c r="F234" s="54">
        <f>9960-0.7</f>
        <v>9959.3</v>
      </c>
      <c r="G234" s="78">
        <v>1335.2</v>
      </c>
    </row>
    <row r="235" spans="1:7" ht="60">
      <c r="A235" s="28" t="s">
        <v>348</v>
      </c>
      <c r="B235" s="5" t="s">
        <v>178</v>
      </c>
      <c r="C235" s="5" t="s">
        <v>170</v>
      </c>
      <c r="D235" s="5" t="s">
        <v>467</v>
      </c>
      <c r="E235" s="5"/>
      <c r="F235" s="54">
        <f>F236</f>
        <v>11280.1</v>
      </c>
      <c r="G235" s="27">
        <f>G236</f>
        <v>3157.2</v>
      </c>
    </row>
    <row r="236" spans="1:7" ht="45" customHeight="1">
      <c r="A236" s="28" t="s">
        <v>254</v>
      </c>
      <c r="B236" s="5" t="s">
        <v>178</v>
      </c>
      <c r="C236" s="5" t="s">
        <v>170</v>
      </c>
      <c r="D236" s="5" t="s">
        <v>467</v>
      </c>
      <c r="E236" s="5" t="s">
        <v>253</v>
      </c>
      <c r="F236" s="54">
        <f>27200-4220-11700+0.1</f>
        <v>11280.1</v>
      </c>
      <c r="G236" s="78">
        <v>3157.2</v>
      </c>
    </row>
    <row r="237" spans="1:7" ht="45" customHeight="1">
      <c r="A237" s="28" t="s">
        <v>487</v>
      </c>
      <c r="B237" s="5" t="s">
        <v>178</v>
      </c>
      <c r="C237" s="5" t="s">
        <v>170</v>
      </c>
      <c r="D237" s="5" t="s">
        <v>486</v>
      </c>
      <c r="E237" s="5"/>
      <c r="F237" s="54">
        <f>F238</f>
        <v>5000</v>
      </c>
      <c r="G237" s="27">
        <f>G238</f>
        <v>0</v>
      </c>
    </row>
    <row r="238" spans="1:7" ht="18.75" customHeight="1">
      <c r="A238" s="28" t="s">
        <v>252</v>
      </c>
      <c r="B238" s="5" t="s">
        <v>178</v>
      </c>
      <c r="C238" s="5" t="s">
        <v>170</v>
      </c>
      <c r="D238" s="5" t="s">
        <v>486</v>
      </c>
      <c r="E238" s="5" t="s">
        <v>251</v>
      </c>
      <c r="F238" s="54">
        <v>5000</v>
      </c>
      <c r="G238" s="78">
        <v>0</v>
      </c>
    </row>
    <row r="239" spans="1:7" ht="42" customHeight="1">
      <c r="A239" s="28" t="s">
        <v>107</v>
      </c>
      <c r="B239" s="5" t="s">
        <v>178</v>
      </c>
      <c r="C239" s="5" t="s">
        <v>170</v>
      </c>
      <c r="D239" s="5" t="s">
        <v>58</v>
      </c>
      <c r="E239" s="5"/>
      <c r="F239" s="54">
        <f>F240</f>
        <v>65924.8</v>
      </c>
      <c r="G239" s="27">
        <f>G240</f>
        <v>12050.800000000001</v>
      </c>
    </row>
    <row r="240" spans="1:7" ht="30" customHeight="1">
      <c r="A240" s="28" t="s">
        <v>33</v>
      </c>
      <c r="B240" s="5" t="s">
        <v>178</v>
      </c>
      <c r="C240" s="5" t="s">
        <v>170</v>
      </c>
      <c r="D240" s="5" t="s">
        <v>69</v>
      </c>
      <c r="E240" s="5"/>
      <c r="F240" s="54">
        <f>F241+F243+F245+F247+F249+F251+F253+F255</f>
        <v>65924.8</v>
      </c>
      <c r="G240" s="27">
        <f>G241+G243+G245+G247+G249+G251+G253+G255</f>
        <v>12050.800000000001</v>
      </c>
    </row>
    <row r="241" spans="1:7" ht="18" customHeight="1">
      <c r="A241" s="28" t="s">
        <v>164</v>
      </c>
      <c r="B241" s="5" t="s">
        <v>178</v>
      </c>
      <c r="C241" s="5" t="s">
        <v>170</v>
      </c>
      <c r="D241" s="5" t="s">
        <v>411</v>
      </c>
      <c r="E241" s="5"/>
      <c r="F241" s="54">
        <f>F242</f>
        <v>2500</v>
      </c>
      <c r="G241" s="27">
        <f>G242</f>
        <v>156</v>
      </c>
    </row>
    <row r="242" spans="1:7" ht="31.5" customHeight="1">
      <c r="A242" s="28" t="s">
        <v>267</v>
      </c>
      <c r="B242" s="5" t="s">
        <v>178</v>
      </c>
      <c r="C242" s="5" t="s">
        <v>170</v>
      </c>
      <c r="D242" s="5" t="s">
        <v>411</v>
      </c>
      <c r="E242" s="5" t="s">
        <v>234</v>
      </c>
      <c r="F242" s="54">
        <v>2500</v>
      </c>
      <c r="G242" s="78">
        <v>156</v>
      </c>
    </row>
    <row r="243" spans="1:7" ht="18.75" customHeight="1">
      <c r="A243" s="28" t="s">
        <v>165</v>
      </c>
      <c r="B243" s="5" t="s">
        <v>178</v>
      </c>
      <c r="C243" s="5" t="s">
        <v>170</v>
      </c>
      <c r="D243" s="5" t="s">
        <v>412</v>
      </c>
      <c r="E243" s="5"/>
      <c r="F243" s="54">
        <f>F244</f>
        <v>20590</v>
      </c>
      <c r="G243" s="27">
        <f>G244</f>
        <v>6315.2</v>
      </c>
    </row>
    <row r="244" spans="1:7" ht="28.5" customHeight="1">
      <c r="A244" s="28" t="s">
        <v>267</v>
      </c>
      <c r="B244" s="5" t="s">
        <v>178</v>
      </c>
      <c r="C244" s="5" t="s">
        <v>170</v>
      </c>
      <c r="D244" s="5" t="s">
        <v>412</v>
      </c>
      <c r="E244" s="5" t="s">
        <v>234</v>
      </c>
      <c r="F244" s="54">
        <v>20590</v>
      </c>
      <c r="G244" s="78">
        <v>6315.2</v>
      </c>
    </row>
    <row r="245" spans="1:7" ht="18" customHeight="1">
      <c r="A245" s="28" t="s">
        <v>186</v>
      </c>
      <c r="B245" s="5" t="s">
        <v>178</v>
      </c>
      <c r="C245" s="5" t="s">
        <v>170</v>
      </c>
      <c r="D245" s="5" t="s">
        <v>413</v>
      </c>
      <c r="E245" s="5"/>
      <c r="F245" s="54">
        <f>F246</f>
        <v>8800</v>
      </c>
      <c r="G245" s="27">
        <f>G246</f>
        <v>0</v>
      </c>
    </row>
    <row r="246" spans="1:7" ht="27.75" customHeight="1">
      <c r="A246" s="28" t="s">
        <v>267</v>
      </c>
      <c r="B246" s="5" t="s">
        <v>178</v>
      </c>
      <c r="C246" s="5" t="s">
        <v>170</v>
      </c>
      <c r="D246" s="5" t="s">
        <v>413</v>
      </c>
      <c r="E246" s="5" t="s">
        <v>234</v>
      </c>
      <c r="F246" s="54">
        <f>4300+3000+1500</f>
        <v>8800</v>
      </c>
      <c r="G246" s="78">
        <v>0</v>
      </c>
    </row>
    <row r="247" spans="1:7" ht="18.75" customHeight="1">
      <c r="A247" s="28" t="s">
        <v>141</v>
      </c>
      <c r="B247" s="5" t="s">
        <v>178</v>
      </c>
      <c r="C247" s="5" t="s">
        <v>170</v>
      </c>
      <c r="D247" s="5" t="s">
        <v>414</v>
      </c>
      <c r="E247" s="5"/>
      <c r="F247" s="54">
        <f>F248</f>
        <v>1200</v>
      </c>
      <c r="G247" s="27">
        <f>G248</f>
        <v>0</v>
      </c>
    </row>
    <row r="248" spans="1:7" ht="30" customHeight="1">
      <c r="A248" s="28" t="s">
        <v>267</v>
      </c>
      <c r="B248" s="5" t="s">
        <v>178</v>
      </c>
      <c r="C248" s="5" t="s">
        <v>170</v>
      </c>
      <c r="D248" s="5" t="s">
        <v>414</v>
      </c>
      <c r="E248" s="5" t="s">
        <v>234</v>
      </c>
      <c r="F248" s="54">
        <v>1200</v>
      </c>
      <c r="G248" s="78">
        <v>0</v>
      </c>
    </row>
    <row r="249" spans="1:7" ht="28.5" customHeight="1">
      <c r="A249" s="30" t="s">
        <v>227</v>
      </c>
      <c r="B249" s="5" t="s">
        <v>178</v>
      </c>
      <c r="C249" s="5" t="s">
        <v>170</v>
      </c>
      <c r="D249" s="5" t="s">
        <v>415</v>
      </c>
      <c r="E249" s="5"/>
      <c r="F249" s="54">
        <f>F250</f>
        <v>200</v>
      </c>
      <c r="G249" s="27">
        <f>G250</f>
        <v>0</v>
      </c>
    </row>
    <row r="250" spans="1:7" ht="30" customHeight="1">
      <c r="A250" s="28" t="s">
        <v>267</v>
      </c>
      <c r="B250" s="5" t="s">
        <v>178</v>
      </c>
      <c r="C250" s="5" t="s">
        <v>170</v>
      </c>
      <c r="D250" s="5" t="s">
        <v>415</v>
      </c>
      <c r="E250" s="5" t="s">
        <v>234</v>
      </c>
      <c r="F250" s="54">
        <v>200</v>
      </c>
      <c r="G250" s="78">
        <v>0</v>
      </c>
    </row>
    <row r="251" spans="1:7" ht="19.5" customHeight="1">
      <c r="A251" s="28" t="s">
        <v>199</v>
      </c>
      <c r="B251" s="5" t="s">
        <v>178</v>
      </c>
      <c r="C251" s="5" t="s">
        <v>170</v>
      </c>
      <c r="D251" s="5" t="s">
        <v>416</v>
      </c>
      <c r="E251" s="5"/>
      <c r="F251" s="54">
        <f>F252</f>
        <v>400</v>
      </c>
      <c r="G251" s="27">
        <f>G252</f>
        <v>63.7</v>
      </c>
    </row>
    <row r="252" spans="1:7" ht="27.75" customHeight="1">
      <c r="A252" s="28" t="s">
        <v>267</v>
      </c>
      <c r="B252" s="5" t="s">
        <v>178</v>
      </c>
      <c r="C252" s="5" t="s">
        <v>170</v>
      </c>
      <c r="D252" s="5" t="s">
        <v>416</v>
      </c>
      <c r="E252" s="5" t="s">
        <v>234</v>
      </c>
      <c r="F252" s="54">
        <v>400</v>
      </c>
      <c r="G252" s="78">
        <v>63.7</v>
      </c>
    </row>
    <row r="253" spans="1:7" ht="30">
      <c r="A253" s="28" t="s">
        <v>346</v>
      </c>
      <c r="B253" s="5" t="s">
        <v>178</v>
      </c>
      <c r="C253" s="5" t="s">
        <v>170</v>
      </c>
      <c r="D253" s="5" t="s">
        <v>417</v>
      </c>
      <c r="E253" s="5"/>
      <c r="F253" s="54">
        <f>F254</f>
        <v>20265</v>
      </c>
      <c r="G253" s="27">
        <f>G254</f>
        <v>3183.3</v>
      </c>
    </row>
    <row r="254" spans="1:7" ht="30">
      <c r="A254" s="28" t="s">
        <v>267</v>
      </c>
      <c r="B254" s="5" t="s">
        <v>178</v>
      </c>
      <c r="C254" s="5" t="s">
        <v>170</v>
      </c>
      <c r="D254" s="5" t="s">
        <v>417</v>
      </c>
      <c r="E254" s="5" t="s">
        <v>234</v>
      </c>
      <c r="F254" s="54">
        <f>19965+300</f>
        <v>20265</v>
      </c>
      <c r="G254" s="78">
        <v>3183.3</v>
      </c>
    </row>
    <row r="255" spans="1:7" ht="30">
      <c r="A255" s="28" t="s">
        <v>343</v>
      </c>
      <c r="B255" s="5" t="s">
        <v>178</v>
      </c>
      <c r="C255" s="5" t="s">
        <v>170</v>
      </c>
      <c r="D255" s="5" t="s">
        <v>418</v>
      </c>
      <c r="E255" s="5"/>
      <c r="F255" s="54">
        <f>F256</f>
        <v>11969.8</v>
      </c>
      <c r="G255" s="27">
        <f>G256</f>
        <v>2332.6</v>
      </c>
    </row>
    <row r="256" spans="1:7" ht="30">
      <c r="A256" s="28" t="s">
        <v>267</v>
      </c>
      <c r="B256" s="5" t="s">
        <v>178</v>
      </c>
      <c r="C256" s="5" t="s">
        <v>170</v>
      </c>
      <c r="D256" s="5" t="s">
        <v>418</v>
      </c>
      <c r="E256" s="5" t="s">
        <v>234</v>
      </c>
      <c r="F256" s="54">
        <f>11700+269.8</f>
        <v>11969.8</v>
      </c>
      <c r="G256" s="78">
        <v>2332.6</v>
      </c>
    </row>
    <row r="257" spans="1:7" ht="45">
      <c r="A257" s="28" t="s">
        <v>32</v>
      </c>
      <c r="B257" s="5" t="s">
        <v>178</v>
      </c>
      <c r="C257" s="5" t="s">
        <v>170</v>
      </c>
      <c r="D257" s="5" t="s">
        <v>70</v>
      </c>
      <c r="E257" s="5"/>
      <c r="F257" s="54">
        <f>F258+F260+F262+F264+F266+F268+F270</f>
        <v>43553.4</v>
      </c>
      <c r="G257" s="27">
        <f>G258+G260+G262+G264+G266+G268+G270</f>
        <v>702.2</v>
      </c>
    </row>
    <row r="258" spans="1:7" ht="15">
      <c r="A258" s="28" t="s">
        <v>1</v>
      </c>
      <c r="B258" s="5" t="s">
        <v>178</v>
      </c>
      <c r="C258" s="5" t="s">
        <v>170</v>
      </c>
      <c r="D258" s="5" t="s">
        <v>419</v>
      </c>
      <c r="E258" s="5"/>
      <c r="F258" s="54">
        <f>F259</f>
        <v>2500</v>
      </c>
      <c r="G258" s="27">
        <f>G259</f>
        <v>0</v>
      </c>
    </row>
    <row r="259" spans="1:7" ht="45">
      <c r="A259" s="28" t="s">
        <v>271</v>
      </c>
      <c r="B259" s="5" t="s">
        <v>178</v>
      </c>
      <c r="C259" s="5" t="s">
        <v>170</v>
      </c>
      <c r="D259" s="5" t="s">
        <v>419</v>
      </c>
      <c r="E259" s="5" t="s">
        <v>255</v>
      </c>
      <c r="F259" s="54">
        <v>2500</v>
      </c>
      <c r="G259" s="78">
        <v>0</v>
      </c>
    </row>
    <row r="260" spans="1:7" ht="30">
      <c r="A260" s="28" t="s">
        <v>311</v>
      </c>
      <c r="B260" s="5" t="s">
        <v>178</v>
      </c>
      <c r="C260" s="5" t="s">
        <v>170</v>
      </c>
      <c r="D260" s="5" t="s">
        <v>420</v>
      </c>
      <c r="E260" s="5"/>
      <c r="F260" s="54">
        <f>F261</f>
        <v>2000</v>
      </c>
      <c r="G260" s="27">
        <f>G261</f>
        <v>0</v>
      </c>
    </row>
    <row r="261" spans="1:7" ht="30">
      <c r="A261" s="28" t="s">
        <v>267</v>
      </c>
      <c r="B261" s="5" t="s">
        <v>178</v>
      </c>
      <c r="C261" s="5" t="s">
        <v>170</v>
      </c>
      <c r="D261" s="5" t="s">
        <v>420</v>
      </c>
      <c r="E261" s="5" t="s">
        <v>234</v>
      </c>
      <c r="F261" s="54">
        <v>2000</v>
      </c>
      <c r="G261" s="78">
        <v>0</v>
      </c>
    </row>
    <row r="262" spans="1:7" ht="29.25" customHeight="1">
      <c r="A262" s="28" t="s">
        <v>310</v>
      </c>
      <c r="B262" s="5" t="s">
        <v>178</v>
      </c>
      <c r="C262" s="5" t="s">
        <v>170</v>
      </c>
      <c r="D262" s="5" t="s">
        <v>421</v>
      </c>
      <c r="E262" s="5"/>
      <c r="F262" s="54">
        <f>F263</f>
        <v>5700</v>
      </c>
      <c r="G262" s="27">
        <f>G263</f>
        <v>0</v>
      </c>
    </row>
    <row r="263" spans="1:7" ht="30" customHeight="1">
      <c r="A263" s="28" t="s">
        <v>267</v>
      </c>
      <c r="B263" s="5" t="s">
        <v>178</v>
      </c>
      <c r="C263" s="5" t="s">
        <v>170</v>
      </c>
      <c r="D263" s="5" t="s">
        <v>421</v>
      </c>
      <c r="E263" s="5" t="s">
        <v>234</v>
      </c>
      <c r="F263" s="54">
        <f>1500+3200+1000</f>
        <v>5700</v>
      </c>
      <c r="G263" s="78">
        <v>0</v>
      </c>
    </row>
    <row r="264" spans="1:7" ht="29.25" customHeight="1">
      <c r="A264" s="28" t="s">
        <v>119</v>
      </c>
      <c r="B264" s="5" t="s">
        <v>178</v>
      </c>
      <c r="C264" s="5" t="s">
        <v>170</v>
      </c>
      <c r="D264" s="5" t="s">
        <v>422</v>
      </c>
      <c r="E264" s="5"/>
      <c r="F264" s="54">
        <f>F265</f>
        <v>19500</v>
      </c>
      <c r="G264" s="27">
        <f>G265</f>
        <v>0</v>
      </c>
    </row>
    <row r="265" spans="1:7" ht="32.25" customHeight="1">
      <c r="A265" s="28" t="s">
        <v>267</v>
      </c>
      <c r="B265" s="5" t="s">
        <v>178</v>
      </c>
      <c r="C265" s="5" t="s">
        <v>170</v>
      </c>
      <c r="D265" s="5" t="s">
        <v>422</v>
      </c>
      <c r="E265" s="5" t="s">
        <v>234</v>
      </c>
      <c r="F265" s="54">
        <f>5000+4000+5000+5500</f>
        <v>19500</v>
      </c>
      <c r="G265" s="78">
        <v>0</v>
      </c>
    </row>
    <row r="266" spans="1:7" ht="19.5" customHeight="1">
      <c r="A266" s="28" t="s">
        <v>9</v>
      </c>
      <c r="B266" s="5" t="s">
        <v>178</v>
      </c>
      <c r="C266" s="5" t="s">
        <v>170</v>
      </c>
      <c r="D266" s="5" t="s">
        <v>113</v>
      </c>
      <c r="E266" s="5"/>
      <c r="F266" s="54">
        <f>F267</f>
        <v>8179.4</v>
      </c>
      <c r="G266" s="27">
        <f>G267</f>
        <v>702.2</v>
      </c>
    </row>
    <row r="267" spans="1:7" ht="31.5" customHeight="1">
      <c r="A267" s="28" t="s">
        <v>267</v>
      </c>
      <c r="B267" s="5" t="s">
        <v>178</v>
      </c>
      <c r="C267" s="5" t="s">
        <v>170</v>
      </c>
      <c r="D267" s="5" t="s">
        <v>423</v>
      </c>
      <c r="E267" s="5" t="s">
        <v>234</v>
      </c>
      <c r="F267" s="54">
        <f>2100+3679.4+2400</f>
        <v>8179.4</v>
      </c>
      <c r="G267" s="78">
        <v>702.2</v>
      </c>
    </row>
    <row r="268" spans="1:7" ht="30">
      <c r="A268" s="50" t="s">
        <v>521</v>
      </c>
      <c r="B268" s="5" t="s">
        <v>178</v>
      </c>
      <c r="C268" s="5" t="s">
        <v>170</v>
      </c>
      <c r="D268" s="5" t="s">
        <v>424</v>
      </c>
      <c r="E268" s="5"/>
      <c r="F268" s="54">
        <f>F269</f>
        <v>2000</v>
      </c>
      <c r="G268" s="27">
        <f>G269</f>
        <v>0</v>
      </c>
    </row>
    <row r="269" spans="1:7" ht="31.5" customHeight="1">
      <c r="A269" s="28" t="s">
        <v>267</v>
      </c>
      <c r="B269" s="5" t="s">
        <v>178</v>
      </c>
      <c r="C269" s="5" t="s">
        <v>170</v>
      </c>
      <c r="D269" s="5" t="s">
        <v>424</v>
      </c>
      <c r="E269" s="5" t="s">
        <v>234</v>
      </c>
      <c r="F269" s="54">
        <f>20000-18000</f>
        <v>2000</v>
      </c>
      <c r="G269" s="78">
        <v>0</v>
      </c>
    </row>
    <row r="270" spans="1:7" ht="15">
      <c r="A270" s="28" t="s">
        <v>341</v>
      </c>
      <c r="B270" s="5" t="s">
        <v>178</v>
      </c>
      <c r="C270" s="5" t="s">
        <v>170</v>
      </c>
      <c r="D270" s="5" t="s">
        <v>425</v>
      </c>
      <c r="E270" s="5"/>
      <c r="F270" s="54">
        <f>F271</f>
        <v>3674</v>
      </c>
      <c r="G270" s="27">
        <f>G271</f>
        <v>0</v>
      </c>
    </row>
    <row r="271" spans="1:7" ht="31.5" customHeight="1">
      <c r="A271" s="28" t="s">
        <v>267</v>
      </c>
      <c r="B271" s="5" t="s">
        <v>178</v>
      </c>
      <c r="C271" s="5" t="s">
        <v>170</v>
      </c>
      <c r="D271" s="5" t="s">
        <v>425</v>
      </c>
      <c r="E271" s="5" t="s">
        <v>234</v>
      </c>
      <c r="F271" s="54">
        <v>3674</v>
      </c>
      <c r="G271" s="78">
        <v>0</v>
      </c>
    </row>
    <row r="272" spans="1:7" ht="19.5" customHeight="1">
      <c r="A272" s="24" t="s">
        <v>134</v>
      </c>
      <c r="B272" s="4" t="s">
        <v>180</v>
      </c>
      <c r="C272" s="4" t="s">
        <v>169</v>
      </c>
      <c r="D272" s="4"/>
      <c r="E272" s="4"/>
      <c r="F272" s="53">
        <f>F273</f>
        <v>7656.1</v>
      </c>
      <c r="G272" s="25">
        <f>G273</f>
        <v>1099.9</v>
      </c>
    </row>
    <row r="273" spans="1:7" ht="19.5" customHeight="1">
      <c r="A273" s="26" t="s">
        <v>149</v>
      </c>
      <c r="B273" s="5" t="s">
        <v>180</v>
      </c>
      <c r="C273" s="5" t="s">
        <v>180</v>
      </c>
      <c r="D273" s="5"/>
      <c r="E273" s="5"/>
      <c r="F273" s="54">
        <f>F274+F288</f>
        <v>7656.1</v>
      </c>
      <c r="G273" s="27">
        <f>G274+G288</f>
        <v>1099.9</v>
      </c>
    </row>
    <row r="274" spans="1:7" ht="27.75" customHeight="1">
      <c r="A274" s="28" t="s">
        <v>108</v>
      </c>
      <c r="B274" s="5" t="s">
        <v>180</v>
      </c>
      <c r="C274" s="5" t="s">
        <v>180</v>
      </c>
      <c r="D274" s="5" t="s">
        <v>71</v>
      </c>
      <c r="E274" s="5"/>
      <c r="F274" s="54">
        <f>F275</f>
        <v>3000</v>
      </c>
      <c r="G274" s="27">
        <f>G275</f>
        <v>89.9</v>
      </c>
    </row>
    <row r="275" spans="1:7" ht="44.25" customHeight="1">
      <c r="A275" s="28" t="s">
        <v>31</v>
      </c>
      <c r="B275" s="5" t="s">
        <v>180</v>
      </c>
      <c r="C275" s="5" t="s">
        <v>180</v>
      </c>
      <c r="D275" s="5" t="s">
        <v>72</v>
      </c>
      <c r="E275" s="5"/>
      <c r="F275" s="54">
        <f>F276+F278+F280+F282+F284+F286</f>
        <v>3000</v>
      </c>
      <c r="G275" s="27">
        <f>G276+G278+G280+G282+G284+G286</f>
        <v>89.9</v>
      </c>
    </row>
    <row r="276" spans="1:7" ht="18.75" customHeight="1">
      <c r="A276" s="30" t="s">
        <v>187</v>
      </c>
      <c r="B276" s="5" t="s">
        <v>180</v>
      </c>
      <c r="C276" s="5" t="s">
        <v>180</v>
      </c>
      <c r="D276" s="5" t="s">
        <v>426</v>
      </c>
      <c r="E276" s="5"/>
      <c r="F276" s="54">
        <f>F277</f>
        <v>988</v>
      </c>
      <c r="G276" s="27">
        <f>G277</f>
        <v>74.9</v>
      </c>
    </row>
    <row r="277" spans="1:7" ht="28.5" customHeight="1">
      <c r="A277" s="28" t="s">
        <v>267</v>
      </c>
      <c r="B277" s="5" t="s">
        <v>180</v>
      </c>
      <c r="C277" s="5" t="s">
        <v>180</v>
      </c>
      <c r="D277" s="5" t="s">
        <v>426</v>
      </c>
      <c r="E277" s="5" t="s">
        <v>234</v>
      </c>
      <c r="F277" s="54">
        <f>2500-1512</f>
        <v>988</v>
      </c>
      <c r="G277" s="78">
        <v>74.9</v>
      </c>
    </row>
    <row r="278" spans="1:7" ht="33" customHeight="1">
      <c r="A278" s="28" t="s">
        <v>262</v>
      </c>
      <c r="B278" s="5" t="s">
        <v>180</v>
      </c>
      <c r="C278" s="5" t="s">
        <v>180</v>
      </c>
      <c r="D278" s="5" t="s">
        <v>427</v>
      </c>
      <c r="E278" s="5"/>
      <c r="F278" s="54">
        <f>F279</f>
        <v>500</v>
      </c>
      <c r="G278" s="27">
        <f>G279</f>
        <v>0</v>
      </c>
    </row>
    <row r="279" spans="1:7" ht="27.75" customHeight="1">
      <c r="A279" s="33" t="s">
        <v>257</v>
      </c>
      <c r="B279" s="5" t="s">
        <v>180</v>
      </c>
      <c r="C279" s="5" t="s">
        <v>180</v>
      </c>
      <c r="D279" s="5" t="s">
        <v>427</v>
      </c>
      <c r="E279" s="5" t="s">
        <v>256</v>
      </c>
      <c r="F279" s="54">
        <v>500</v>
      </c>
      <c r="G279" s="78">
        <v>0</v>
      </c>
    </row>
    <row r="280" spans="1:7" ht="75">
      <c r="A280" s="32" t="s">
        <v>513</v>
      </c>
      <c r="B280" s="5" t="s">
        <v>180</v>
      </c>
      <c r="C280" s="5" t="s">
        <v>180</v>
      </c>
      <c r="D280" s="5" t="s">
        <v>493</v>
      </c>
      <c r="E280" s="5"/>
      <c r="F280" s="54">
        <f>F281</f>
        <v>750</v>
      </c>
      <c r="G280" s="27">
        <f>G281</f>
        <v>0</v>
      </c>
    </row>
    <row r="281" spans="1:7" ht="45">
      <c r="A281" s="32" t="s">
        <v>490</v>
      </c>
      <c r="B281" s="5" t="s">
        <v>180</v>
      </c>
      <c r="C281" s="5" t="s">
        <v>180</v>
      </c>
      <c r="D281" s="5" t="s">
        <v>493</v>
      </c>
      <c r="E281" s="5" t="s">
        <v>489</v>
      </c>
      <c r="F281" s="54">
        <v>750</v>
      </c>
      <c r="G281" s="78">
        <v>0</v>
      </c>
    </row>
    <row r="282" spans="1:7" ht="46.5" customHeight="1">
      <c r="A282" s="32" t="s">
        <v>514</v>
      </c>
      <c r="B282" s="5" t="s">
        <v>180</v>
      </c>
      <c r="C282" s="5" t="s">
        <v>180</v>
      </c>
      <c r="D282" s="5" t="s">
        <v>494</v>
      </c>
      <c r="E282" s="5"/>
      <c r="F282" s="54">
        <f>F283</f>
        <v>302</v>
      </c>
      <c r="G282" s="27">
        <f>G283</f>
        <v>15</v>
      </c>
    </row>
    <row r="283" spans="1:7" ht="16.5" customHeight="1">
      <c r="A283" s="28" t="s">
        <v>252</v>
      </c>
      <c r="B283" s="5" t="s">
        <v>180</v>
      </c>
      <c r="C283" s="5" t="s">
        <v>180</v>
      </c>
      <c r="D283" s="5" t="s">
        <v>494</v>
      </c>
      <c r="E283" s="5" t="s">
        <v>251</v>
      </c>
      <c r="F283" s="54">
        <v>302</v>
      </c>
      <c r="G283" s="78">
        <v>15</v>
      </c>
    </row>
    <row r="284" spans="1:7" ht="60">
      <c r="A284" s="32" t="s">
        <v>515</v>
      </c>
      <c r="B284" s="5" t="s">
        <v>180</v>
      </c>
      <c r="C284" s="5" t="s">
        <v>180</v>
      </c>
      <c r="D284" s="5" t="s">
        <v>495</v>
      </c>
      <c r="E284" s="5"/>
      <c r="F284" s="54">
        <f>F285</f>
        <v>230</v>
      </c>
      <c r="G284" s="27">
        <f>G285</f>
        <v>0</v>
      </c>
    </row>
    <row r="285" spans="1:7" ht="45">
      <c r="A285" s="32" t="s">
        <v>490</v>
      </c>
      <c r="B285" s="5" t="s">
        <v>180</v>
      </c>
      <c r="C285" s="5" t="s">
        <v>180</v>
      </c>
      <c r="D285" s="5" t="s">
        <v>495</v>
      </c>
      <c r="E285" s="5" t="s">
        <v>489</v>
      </c>
      <c r="F285" s="54">
        <v>230</v>
      </c>
      <c r="G285" s="78">
        <v>0</v>
      </c>
    </row>
    <row r="286" spans="1:7" ht="60">
      <c r="A286" s="32" t="s">
        <v>516</v>
      </c>
      <c r="B286" s="5" t="s">
        <v>180</v>
      </c>
      <c r="C286" s="5" t="s">
        <v>180</v>
      </c>
      <c r="D286" s="5" t="s">
        <v>496</v>
      </c>
      <c r="E286" s="5"/>
      <c r="F286" s="54">
        <f>F287</f>
        <v>230</v>
      </c>
      <c r="G286" s="27">
        <f>G287</f>
        <v>0</v>
      </c>
    </row>
    <row r="287" spans="1:7" ht="45">
      <c r="A287" s="32" t="s">
        <v>490</v>
      </c>
      <c r="B287" s="5" t="s">
        <v>180</v>
      </c>
      <c r="C287" s="5" t="s">
        <v>180</v>
      </c>
      <c r="D287" s="5" t="s">
        <v>496</v>
      </c>
      <c r="E287" s="5" t="s">
        <v>489</v>
      </c>
      <c r="F287" s="54">
        <v>230</v>
      </c>
      <c r="G287" s="78">
        <v>0</v>
      </c>
    </row>
    <row r="288" spans="1:7" ht="33" customHeight="1">
      <c r="A288" s="28" t="s">
        <v>302</v>
      </c>
      <c r="B288" s="5" t="s">
        <v>180</v>
      </c>
      <c r="C288" s="5" t="s">
        <v>180</v>
      </c>
      <c r="D288" s="5" t="s">
        <v>73</v>
      </c>
      <c r="E288" s="5"/>
      <c r="F288" s="54">
        <f>F289+F291</f>
        <v>4656.1</v>
      </c>
      <c r="G288" s="27">
        <f>G289+G291</f>
        <v>1010</v>
      </c>
    </row>
    <row r="289" spans="1:7" ht="45">
      <c r="A289" s="28" t="s">
        <v>336</v>
      </c>
      <c r="B289" s="5" t="s">
        <v>180</v>
      </c>
      <c r="C289" s="5" t="s">
        <v>180</v>
      </c>
      <c r="D289" s="5" t="s">
        <v>428</v>
      </c>
      <c r="E289" s="5"/>
      <c r="F289" s="54">
        <f>F290</f>
        <v>4556.1</v>
      </c>
      <c r="G289" s="27">
        <f>G290</f>
        <v>1010</v>
      </c>
    </row>
    <row r="290" spans="1:7" ht="44.25" customHeight="1">
      <c r="A290" s="28" t="s">
        <v>254</v>
      </c>
      <c r="B290" s="5" t="s">
        <v>180</v>
      </c>
      <c r="C290" s="5" t="s">
        <v>180</v>
      </c>
      <c r="D290" s="5" t="s">
        <v>428</v>
      </c>
      <c r="E290" s="5" t="s">
        <v>253</v>
      </c>
      <c r="F290" s="54">
        <v>4556.1</v>
      </c>
      <c r="G290" s="78">
        <v>1010</v>
      </c>
    </row>
    <row r="291" spans="1:7" ht="30">
      <c r="A291" s="28" t="s">
        <v>337</v>
      </c>
      <c r="B291" s="5" t="s">
        <v>180</v>
      </c>
      <c r="C291" s="5" t="s">
        <v>180</v>
      </c>
      <c r="D291" s="5" t="s">
        <v>429</v>
      </c>
      <c r="E291" s="5"/>
      <c r="F291" s="54">
        <f>F292</f>
        <v>100</v>
      </c>
      <c r="G291" s="27">
        <f>G292</f>
        <v>0</v>
      </c>
    </row>
    <row r="292" spans="1:7" ht="17.25" customHeight="1">
      <c r="A292" s="28" t="s">
        <v>252</v>
      </c>
      <c r="B292" s="5" t="s">
        <v>180</v>
      </c>
      <c r="C292" s="5" t="s">
        <v>180</v>
      </c>
      <c r="D292" s="5" t="s">
        <v>429</v>
      </c>
      <c r="E292" s="5" t="s">
        <v>251</v>
      </c>
      <c r="F292" s="54">
        <v>100</v>
      </c>
      <c r="G292" s="78">
        <v>0</v>
      </c>
    </row>
    <row r="293" spans="1:7" ht="19.5" customHeight="1">
      <c r="A293" s="24" t="s">
        <v>152</v>
      </c>
      <c r="B293" s="4" t="s">
        <v>181</v>
      </c>
      <c r="C293" s="4" t="s">
        <v>169</v>
      </c>
      <c r="D293" s="4"/>
      <c r="E293" s="4"/>
      <c r="F293" s="53">
        <f>F294+F359+F368</f>
        <v>135655.4</v>
      </c>
      <c r="G293" s="25">
        <f>G294+G359+G368</f>
        <v>28274.299999999996</v>
      </c>
    </row>
    <row r="294" spans="1:7" ht="20.25" customHeight="1">
      <c r="A294" s="26" t="s">
        <v>150</v>
      </c>
      <c r="B294" s="5" t="s">
        <v>181</v>
      </c>
      <c r="C294" s="5" t="s">
        <v>168</v>
      </c>
      <c r="D294" s="5"/>
      <c r="E294" s="5"/>
      <c r="F294" s="54">
        <f>F295+F330</f>
        <v>126051.9</v>
      </c>
      <c r="G294" s="27">
        <f>G295+G330</f>
        <v>26758.199999999997</v>
      </c>
    </row>
    <row r="295" spans="1:7" ht="26.25" customHeight="1">
      <c r="A295" s="28" t="s">
        <v>109</v>
      </c>
      <c r="B295" s="5" t="s">
        <v>181</v>
      </c>
      <c r="C295" s="5" t="s">
        <v>168</v>
      </c>
      <c r="D295" s="5" t="s">
        <v>74</v>
      </c>
      <c r="E295" s="5"/>
      <c r="F295" s="54">
        <f>F296+F301+F328</f>
        <v>6157.7</v>
      </c>
      <c r="G295" s="27">
        <f>G296+G301+G328</f>
        <v>952.8000000000001</v>
      </c>
    </row>
    <row r="296" spans="1:7" ht="30.75" customHeight="1">
      <c r="A296" s="28" t="s">
        <v>30</v>
      </c>
      <c r="B296" s="5" t="s">
        <v>181</v>
      </c>
      <c r="C296" s="5" t="s">
        <v>168</v>
      </c>
      <c r="D296" s="5" t="s">
        <v>75</v>
      </c>
      <c r="E296" s="5"/>
      <c r="F296" s="54">
        <f>F297+F299</f>
        <v>3650</v>
      </c>
      <c r="G296" s="27">
        <f>G297+G299</f>
        <v>651.2</v>
      </c>
    </row>
    <row r="297" spans="1:7" ht="27" customHeight="1">
      <c r="A297" s="30" t="s">
        <v>207</v>
      </c>
      <c r="B297" s="5" t="s">
        <v>181</v>
      </c>
      <c r="C297" s="5" t="s">
        <v>168</v>
      </c>
      <c r="D297" s="5" t="s">
        <v>431</v>
      </c>
      <c r="E297" s="5"/>
      <c r="F297" s="54">
        <f>F298</f>
        <v>2800</v>
      </c>
      <c r="G297" s="27">
        <f>G298</f>
        <v>651.2</v>
      </c>
    </row>
    <row r="298" spans="1:7" ht="29.25" customHeight="1">
      <c r="A298" s="28" t="s">
        <v>267</v>
      </c>
      <c r="B298" s="5" t="s">
        <v>181</v>
      </c>
      <c r="C298" s="5" t="s">
        <v>168</v>
      </c>
      <c r="D298" s="5" t="s">
        <v>431</v>
      </c>
      <c r="E298" s="5" t="s">
        <v>234</v>
      </c>
      <c r="F298" s="54">
        <v>2800</v>
      </c>
      <c r="G298" s="78">
        <v>651.2</v>
      </c>
    </row>
    <row r="299" spans="1:7" ht="30">
      <c r="A299" s="30" t="s">
        <v>183</v>
      </c>
      <c r="B299" s="5" t="s">
        <v>181</v>
      </c>
      <c r="C299" s="5" t="s">
        <v>168</v>
      </c>
      <c r="D299" s="5" t="s">
        <v>432</v>
      </c>
      <c r="E299" s="5"/>
      <c r="F299" s="54">
        <f>F300</f>
        <v>850</v>
      </c>
      <c r="G299" s="27">
        <f>G300</f>
        <v>0</v>
      </c>
    </row>
    <row r="300" spans="1:7" ht="27.75" customHeight="1">
      <c r="A300" s="28" t="s">
        <v>267</v>
      </c>
      <c r="B300" s="5" t="s">
        <v>181</v>
      </c>
      <c r="C300" s="5" t="s">
        <v>168</v>
      </c>
      <c r="D300" s="5" t="s">
        <v>432</v>
      </c>
      <c r="E300" s="5" t="s">
        <v>234</v>
      </c>
      <c r="F300" s="54">
        <v>850</v>
      </c>
      <c r="G300" s="78">
        <v>0</v>
      </c>
    </row>
    <row r="301" spans="1:7" ht="15">
      <c r="A301" s="30" t="s">
        <v>123</v>
      </c>
      <c r="B301" s="5" t="s">
        <v>181</v>
      </c>
      <c r="C301" s="5" t="s">
        <v>168</v>
      </c>
      <c r="D301" s="5" t="s">
        <v>76</v>
      </c>
      <c r="E301" s="5"/>
      <c r="F301" s="54">
        <f>F326+F302+F304+F306+F308+F310+F312+F314+F316+F318+F320+F322+F324</f>
        <v>2447.7</v>
      </c>
      <c r="G301" s="27">
        <f>G326+G302+G304+G306+G308+G310+G312+G314+G316+G318+G320+G322+G324</f>
        <v>301.6</v>
      </c>
    </row>
    <row r="302" spans="1:7" ht="45">
      <c r="A302" s="30" t="s">
        <v>326</v>
      </c>
      <c r="B302" s="5" t="s">
        <v>181</v>
      </c>
      <c r="C302" s="5" t="s">
        <v>168</v>
      </c>
      <c r="D302" s="5" t="s">
        <v>433</v>
      </c>
      <c r="E302" s="5"/>
      <c r="F302" s="54">
        <f>F303</f>
        <v>251.7</v>
      </c>
      <c r="G302" s="54">
        <f>G303</f>
        <v>0</v>
      </c>
    </row>
    <row r="303" spans="1:7" ht="17.25" customHeight="1">
      <c r="A303" s="28" t="s">
        <v>252</v>
      </c>
      <c r="B303" s="5" t="s">
        <v>181</v>
      </c>
      <c r="C303" s="5" t="s">
        <v>168</v>
      </c>
      <c r="D303" s="5" t="s">
        <v>433</v>
      </c>
      <c r="E303" s="5" t="s">
        <v>251</v>
      </c>
      <c r="F303" s="54">
        <v>251.7</v>
      </c>
      <c r="G303" s="78">
        <v>0</v>
      </c>
    </row>
    <row r="304" spans="1:7" ht="60">
      <c r="A304" s="30" t="s">
        <v>327</v>
      </c>
      <c r="B304" s="5" t="s">
        <v>181</v>
      </c>
      <c r="C304" s="5" t="s">
        <v>168</v>
      </c>
      <c r="D304" s="5" t="s">
        <v>434</v>
      </c>
      <c r="E304" s="5"/>
      <c r="F304" s="54">
        <f>F305</f>
        <v>92.5</v>
      </c>
      <c r="G304" s="27">
        <f>G305</f>
        <v>0</v>
      </c>
    </row>
    <row r="305" spans="1:7" ht="15" customHeight="1">
      <c r="A305" s="28" t="s">
        <v>252</v>
      </c>
      <c r="B305" s="5" t="s">
        <v>181</v>
      </c>
      <c r="C305" s="5" t="s">
        <v>168</v>
      </c>
      <c r="D305" s="5" t="s">
        <v>434</v>
      </c>
      <c r="E305" s="5" t="s">
        <v>251</v>
      </c>
      <c r="F305" s="54">
        <v>92.5</v>
      </c>
      <c r="G305" s="78">
        <v>0</v>
      </c>
    </row>
    <row r="306" spans="1:7" ht="46.5" customHeight="1">
      <c r="A306" s="30" t="s">
        <v>328</v>
      </c>
      <c r="B306" s="5" t="s">
        <v>181</v>
      </c>
      <c r="C306" s="5" t="s">
        <v>168</v>
      </c>
      <c r="D306" s="5" t="s">
        <v>435</v>
      </c>
      <c r="E306" s="5"/>
      <c r="F306" s="54">
        <f>F307</f>
        <v>331.6</v>
      </c>
      <c r="G306" s="27">
        <f>G307</f>
        <v>117.1</v>
      </c>
    </row>
    <row r="307" spans="1:7" ht="15.75" customHeight="1">
      <c r="A307" s="28" t="s">
        <v>252</v>
      </c>
      <c r="B307" s="5" t="s">
        <v>181</v>
      </c>
      <c r="C307" s="5" t="s">
        <v>168</v>
      </c>
      <c r="D307" s="5" t="s">
        <v>435</v>
      </c>
      <c r="E307" s="5" t="s">
        <v>251</v>
      </c>
      <c r="F307" s="54">
        <v>331.6</v>
      </c>
      <c r="G307" s="78">
        <v>117.1</v>
      </c>
    </row>
    <row r="308" spans="1:7" ht="45">
      <c r="A308" s="30" t="s">
        <v>349</v>
      </c>
      <c r="B308" s="5" t="s">
        <v>181</v>
      </c>
      <c r="C308" s="5" t="s">
        <v>168</v>
      </c>
      <c r="D308" s="5" t="s">
        <v>436</v>
      </c>
      <c r="E308" s="5"/>
      <c r="F308" s="54">
        <f>F309</f>
        <v>175.9</v>
      </c>
      <c r="G308" s="27">
        <f>G309</f>
        <v>113.8</v>
      </c>
    </row>
    <row r="309" spans="1:7" ht="16.5" customHeight="1">
      <c r="A309" s="28" t="s">
        <v>252</v>
      </c>
      <c r="B309" s="5" t="s">
        <v>181</v>
      </c>
      <c r="C309" s="5" t="s">
        <v>168</v>
      </c>
      <c r="D309" s="5" t="s">
        <v>436</v>
      </c>
      <c r="E309" s="5" t="s">
        <v>251</v>
      </c>
      <c r="F309" s="54">
        <v>175.9</v>
      </c>
      <c r="G309" s="78">
        <v>113.8</v>
      </c>
    </row>
    <row r="310" spans="1:7" ht="60">
      <c r="A310" s="30" t="s">
        <v>350</v>
      </c>
      <c r="B310" s="5" t="s">
        <v>181</v>
      </c>
      <c r="C310" s="5" t="s">
        <v>168</v>
      </c>
      <c r="D310" s="5" t="s">
        <v>437</v>
      </c>
      <c r="E310" s="5"/>
      <c r="F310" s="54">
        <f>F311</f>
        <v>161.8</v>
      </c>
      <c r="G310" s="27">
        <f>G311</f>
        <v>4.4</v>
      </c>
    </row>
    <row r="311" spans="1:7" ht="16.5" customHeight="1">
      <c r="A311" s="28" t="s">
        <v>252</v>
      </c>
      <c r="B311" s="5" t="s">
        <v>181</v>
      </c>
      <c r="C311" s="5" t="s">
        <v>168</v>
      </c>
      <c r="D311" s="5" t="s">
        <v>437</v>
      </c>
      <c r="E311" s="5" t="s">
        <v>251</v>
      </c>
      <c r="F311" s="54">
        <v>161.8</v>
      </c>
      <c r="G311" s="78">
        <v>4.4</v>
      </c>
    </row>
    <row r="312" spans="1:7" ht="74.25" customHeight="1">
      <c r="A312" s="28" t="s">
        <v>351</v>
      </c>
      <c r="B312" s="5" t="s">
        <v>181</v>
      </c>
      <c r="C312" s="5" t="s">
        <v>168</v>
      </c>
      <c r="D312" s="5" t="s">
        <v>438</v>
      </c>
      <c r="E312" s="5"/>
      <c r="F312" s="54">
        <f>F313</f>
        <v>229</v>
      </c>
      <c r="G312" s="27">
        <f>G313</f>
        <v>0</v>
      </c>
    </row>
    <row r="313" spans="1:7" ht="18" customHeight="1">
      <c r="A313" s="28" t="s">
        <v>252</v>
      </c>
      <c r="B313" s="5" t="s">
        <v>181</v>
      </c>
      <c r="C313" s="5" t="s">
        <v>168</v>
      </c>
      <c r="D313" s="5" t="s">
        <v>438</v>
      </c>
      <c r="E313" s="5" t="s">
        <v>251</v>
      </c>
      <c r="F313" s="54">
        <v>229</v>
      </c>
      <c r="G313" s="78">
        <v>0</v>
      </c>
    </row>
    <row r="314" spans="1:7" ht="45" customHeight="1">
      <c r="A314" s="28" t="s">
        <v>329</v>
      </c>
      <c r="B314" s="5" t="s">
        <v>181</v>
      </c>
      <c r="C314" s="5" t="s">
        <v>168</v>
      </c>
      <c r="D314" s="5" t="s">
        <v>439</v>
      </c>
      <c r="E314" s="5"/>
      <c r="F314" s="54">
        <f>F315</f>
        <v>140</v>
      </c>
      <c r="G314" s="27">
        <f>G315</f>
        <v>0</v>
      </c>
    </row>
    <row r="315" spans="1:7" ht="30">
      <c r="A315" s="28" t="s">
        <v>267</v>
      </c>
      <c r="B315" s="5" t="s">
        <v>181</v>
      </c>
      <c r="C315" s="5" t="s">
        <v>168</v>
      </c>
      <c r="D315" s="5" t="s">
        <v>439</v>
      </c>
      <c r="E315" s="5" t="s">
        <v>234</v>
      </c>
      <c r="F315" s="54">
        <v>140</v>
      </c>
      <c r="G315" s="78">
        <v>0</v>
      </c>
    </row>
    <row r="316" spans="1:7" ht="33" customHeight="1">
      <c r="A316" s="28" t="s">
        <v>330</v>
      </c>
      <c r="B316" s="5" t="s">
        <v>181</v>
      </c>
      <c r="C316" s="5" t="s">
        <v>168</v>
      </c>
      <c r="D316" s="5" t="s">
        <v>440</v>
      </c>
      <c r="E316" s="5"/>
      <c r="F316" s="54">
        <f>F317</f>
        <v>353.2</v>
      </c>
      <c r="G316" s="27">
        <f>G317</f>
        <v>0</v>
      </c>
    </row>
    <row r="317" spans="1:7" ht="17.25" customHeight="1">
      <c r="A317" s="28" t="s">
        <v>252</v>
      </c>
      <c r="B317" s="5" t="s">
        <v>181</v>
      </c>
      <c r="C317" s="5" t="s">
        <v>168</v>
      </c>
      <c r="D317" s="5" t="s">
        <v>440</v>
      </c>
      <c r="E317" s="5" t="s">
        <v>251</v>
      </c>
      <c r="F317" s="54">
        <v>353.2</v>
      </c>
      <c r="G317" s="78">
        <v>0</v>
      </c>
    </row>
    <row r="318" spans="1:7" ht="48" customHeight="1">
      <c r="A318" s="30" t="s">
        <v>331</v>
      </c>
      <c r="B318" s="5" t="s">
        <v>181</v>
      </c>
      <c r="C318" s="5" t="s">
        <v>168</v>
      </c>
      <c r="D318" s="5" t="s">
        <v>441</v>
      </c>
      <c r="E318" s="5"/>
      <c r="F318" s="54">
        <f>F319</f>
        <v>205.5</v>
      </c>
      <c r="G318" s="27">
        <f>G319</f>
        <v>6.3</v>
      </c>
    </row>
    <row r="319" spans="1:7" ht="17.25" customHeight="1">
      <c r="A319" s="28" t="s">
        <v>252</v>
      </c>
      <c r="B319" s="5" t="s">
        <v>181</v>
      </c>
      <c r="C319" s="5" t="s">
        <v>168</v>
      </c>
      <c r="D319" s="5" t="s">
        <v>441</v>
      </c>
      <c r="E319" s="5" t="s">
        <v>251</v>
      </c>
      <c r="F319" s="54">
        <v>205.5</v>
      </c>
      <c r="G319" s="78">
        <v>6.3</v>
      </c>
    </row>
    <row r="320" spans="1:7" ht="60">
      <c r="A320" s="30" t="s">
        <v>352</v>
      </c>
      <c r="B320" s="5" t="s">
        <v>181</v>
      </c>
      <c r="C320" s="5" t="s">
        <v>168</v>
      </c>
      <c r="D320" s="5" t="s">
        <v>442</v>
      </c>
      <c r="E320" s="5"/>
      <c r="F320" s="54">
        <f>F321</f>
        <v>52.1</v>
      </c>
      <c r="G320" s="27">
        <f>G321</f>
        <v>0</v>
      </c>
    </row>
    <row r="321" spans="1:7" ht="17.25" customHeight="1">
      <c r="A321" s="28" t="s">
        <v>252</v>
      </c>
      <c r="B321" s="5" t="s">
        <v>181</v>
      </c>
      <c r="C321" s="5" t="s">
        <v>168</v>
      </c>
      <c r="D321" s="5" t="s">
        <v>442</v>
      </c>
      <c r="E321" s="5" t="s">
        <v>251</v>
      </c>
      <c r="F321" s="54">
        <v>52.1</v>
      </c>
      <c r="G321" s="78">
        <v>0</v>
      </c>
    </row>
    <row r="322" spans="1:7" ht="60">
      <c r="A322" s="30" t="s">
        <v>333</v>
      </c>
      <c r="B322" s="5" t="s">
        <v>181</v>
      </c>
      <c r="C322" s="5" t="s">
        <v>168</v>
      </c>
      <c r="D322" s="5" t="s">
        <v>443</v>
      </c>
      <c r="E322" s="5"/>
      <c r="F322" s="54">
        <f>F323</f>
        <v>146.9</v>
      </c>
      <c r="G322" s="27">
        <f>G323</f>
        <v>0</v>
      </c>
    </row>
    <row r="323" spans="1:7" ht="16.5" customHeight="1">
      <c r="A323" s="28" t="s">
        <v>252</v>
      </c>
      <c r="B323" s="5" t="s">
        <v>181</v>
      </c>
      <c r="C323" s="5" t="s">
        <v>168</v>
      </c>
      <c r="D323" s="5" t="s">
        <v>443</v>
      </c>
      <c r="E323" s="5" t="s">
        <v>251</v>
      </c>
      <c r="F323" s="54">
        <v>146.9</v>
      </c>
      <c r="G323" s="78">
        <v>0</v>
      </c>
    </row>
    <row r="324" spans="1:7" ht="45">
      <c r="A324" s="28" t="s">
        <v>334</v>
      </c>
      <c r="B324" s="5" t="s">
        <v>181</v>
      </c>
      <c r="C324" s="5" t="s">
        <v>168</v>
      </c>
      <c r="D324" s="5" t="s">
        <v>444</v>
      </c>
      <c r="E324" s="5"/>
      <c r="F324" s="54">
        <f>F325</f>
        <v>120</v>
      </c>
      <c r="G324" s="27">
        <f>G325</f>
        <v>60</v>
      </c>
    </row>
    <row r="325" spans="1:7" ht="16.5" customHeight="1">
      <c r="A325" s="28" t="s">
        <v>252</v>
      </c>
      <c r="B325" s="5" t="s">
        <v>181</v>
      </c>
      <c r="C325" s="5" t="s">
        <v>168</v>
      </c>
      <c r="D325" s="5" t="s">
        <v>444</v>
      </c>
      <c r="E325" s="5" t="s">
        <v>251</v>
      </c>
      <c r="F325" s="54">
        <v>120</v>
      </c>
      <c r="G325" s="78">
        <v>60</v>
      </c>
    </row>
    <row r="326" spans="1:7" ht="60">
      <c r="A326" s="28" t="s">
        <v>335</v>
      </c>
      <c r="B326" s="5" t="s">
        <v>181</v>
      </c>
      <c r="C326" s="5" t="s">
        <v>168</v>
      </c>
      <c r="D326" s="5" t="s">
        <v>445</v>
      </c>
      <c r="E326" s="5"/>
      <c r="F326" s="54">
        <f>F327</f>
        <v>187.5</v>
      </c>
      <c r="G326" s="27">
        <f>G327</f>
        <v>0</v>
      </c>
    </row>
    <row r="327" spans="1:7" ht="18" customHeight="1">
      <c r="A327" s="28" t="s">
        <v>252</v>
      </c>
      <c r="B327" s="5" t="s">
        <v>181</v>
      </c>
      <c r="C327" s="5" t="s">
        <v>168</v>
      </c>
      <c r="D327" s="5" t="s">
        <v>445</v>
      </c>
      <c r="E327" s="5" t="s">
        <v>251</v>
      </c>
      <c r="F327" s="54">
        <v>187.5</v>
      </c>
      <c r="G327" s="78">
        <v>0</v>
      </c>
    </row>
    <row r="328" spans="1:7" ht="30">
      <c r="A328" s="28" t="s">
        <v>500</v>
      </c>
      <c r="B328" s="5" t="s">
        <v>181</v>
      </c>
      <c r="C328" s="5" t="s">
        <v>168</v>
      </c>
      <c r="D328" s="5" t="s">
        <v>484</v>
      </c>
      <c r="E328" s="5"/>
      <c r="F328" s="54">
        <f>F329</f>
        <v>60</v>
      </c>
      <c r="G328" s="27">
        <f>G329</f>
        <v>0</v>
      </c>
    </row>
    <row r="329" spans="1:7" ht="18" customHeight="1">
      <c r="A329" s="28" t="s">
        <v>252</v>
      </c>
      <c r="B329" s="5" t="s">
        <v>181</v>
      </c>
      <c r="C329" s="5" t="s">
        <v>168</v>
      </c>
      <c r="D329" s="5" t="s">
        <v>484</v>
      </c>
      <c r="E329" s="5" t="s">
        <v>251</v>
      </c>
      <c r="F329" s="54">
        <v>60</v>
      </c>
      <c r="G329" s="78">
        <v>0</v>
      </c>
    </row>
    <row r="330" spans="1:7" ht="29.25" customHeight="1">
      <c r="A330" s="28" t="s">
        <v>121</v>
      </c>
      <c r="B330" s="5" t="s">
        <v>181</v>
      </c>
      <c r="C330" s="5" t="s">
        <v>168</v>
      </c>
      <c r="D330" s="5" t="s">
        <v>77</v>
      </c>
      <c r="E330" s="5"/>
      <c r="F330" s="54">
        <f>F331+F336+F341+F344+F349+F354</f>
        <v>119894.2</v>
      </c>
      <c r="G330" s="27">
        <f>G331+G336+G341+G344+G349+G354</f>
        <v>25805.399999999998</v>
      </c>
    </row>
    <row r="331" spans="1:7" ht="29.25" customHeight="1">
      <c r="A331" s="28" t="s">
        <v>212</v>
      </c>
      <c r="B331" s="5" t="s">
        <v>181</v>
      </c>
      <c r="C331" s="5" t="s">
        <v>168</v>
      </c>
      <c r="D331" s="5" t="s">
        <v>78</v>
      </c>
      <c r="E331" s="5"/>
      <c r="F331" s="54">
        <f>F332+F334</f>
        <v>59277.899999999994</v>
      </c>
      <c r="G331" s="27">
        <f>G332+G334</f>
        <v>11767.3</v>
      </c>
    </row>
    <row r="332" spans="1:7" ht="45">
      <c r="A332" s="28" t="s">
        <v>336</v>
      </c>
      <c r="B332" s="5" t="s">
        <v>181</v>
      </c>
      <c r="C332" s="5" t="s">
        <v>168</v>
      </c>
      <c r="D332" s="5" t="s">
        <v>446</v>
      </c>
      <c r="E332" s="5"/>
      <c r="F332" s="54">
        <f>F333</f>
        <v>23645.3</v>
      </c>
      <c r="G332" s="27">
        <f>G333</f>
        <v>5911.3</v>
      </c>
    </row>
    <row r="333" spans="1:7" ht="44.25" customHeight="1">
      <c r="A333" s="28" t="s">
        <v>254</v>
      </c>
      <c r="B333" s="5" t="s">
        <v>181</v>
      </c>
      <c r="C333" s="5" t="s">
        <v>168</v>
      </c>
      <c r="D333" s="5" t="s">
        <v>446</v>
      </c>
      <c r="E333" s="5" t="s">
        <v>253</v>
      </c>
      <c r="F333" s="54">
        <v>23645.3</v>
      </c>
      <c r="G333" s="78">
        <v>5911.3</v>
      </c>
    </row>
    <row r="334" spans="1:7" ht="30">
      <c r="A334" s="28" t="s">
        <v>337</v>
      </c>
      <c r="B334" s="5" t="s">
        <v>181</v>
      </c>
      <c r="C334" s="5" t="s">
        <v>168</v>
      </c>
      <c r="D334" s="5" t="s">
        <v>447</v>
      </c>
      <c r="E334" s="5"/>
      <c r="F334" s="54">
        <f>F335</f>
        <v>35632.6</v>
      </c>
      <c r="G334" s="27">
        <f>G335</f>
        <v>5856</v>
      </c>
    </row>
    <row r="335" spans="1:7" ht="18" customHeight="1">
      <c r="A335" s="28" t="s">
        <v>252</v>
      </c>
      <c r="B335" s="5" t="s">
        <v>181</v>
      </c>
      <c r="C335" s="5" t="s">
        <v>168</v>
      </c>
      <c r="D335" s="5" t="s">
        <v>447</v>
      </c>
      <c r="E335" s="5" t="s">
        <v>251</v>
      </c>
      <c r="F335" s="54">
        <f>7500+349+23313.6+1350+3120</f>
        <v>35632.6</v>
      </c>
      <c r="G335" s="78">
        <v>5856</v>
      </c>
    </row>
    <row r="336" spans="1:7" ht="30">
      <c r="A336" s="28" t="s">
        <v>213</v>
      </c>
      <c r="B336" s="5" t="s">
        <v>181</v>
      </c>
      <c r="C336" s="5" t="s">
        <v>168</v>
      </c>
      <c r="D336" s="5" t="s">
        <v>79</v>
      </c>
      <c r="E336" s="5"/>
      <c r="F336" s="54">
        <f>F337+F339</f>
        <v>23188.1</v>
      </c>
      <c r="G336" s="27">
        <f>G337+G339</f>
        <v>5504.5</v>
      </c>
    </row>
    <row r="337" spans="1:7" ht="45">
      <c r="A337" s="28" t="s">
        <v>336</v>
      </c>
      <c r="B337" s="5" t="s">
        <v>181</v>
      </c>
      <c r="C337" s="5" t="s">
        <v>168</v>
      </c>
      <c r="D337" s="5" t="s">
        <v>448</v>
      </c>
      <c r="E337" s="5"/>
      <c r="F337" s="54">
        <f>F338</f>
        <v>22018.1</v>
      </c>
      <c r="G337" s="27">
        <f>G338</f>
        <v>5504.5</v>
      </c>
    </row>
    <row r="338" spans="1:7" ht="44.25" customHeight="1">
      <c r="A338" s="28" t="s">
        <v>254</v>
      </c>
      <c r="B338" s="5" t="s">
        <v>181</v>
      </c>
      <c r="C338" s="5" t="s">
        <v>168</v>
      </c>
      <c r="D338" s="5" t="s">
        <v>448</v>
      </c>
      <c r="E338" s="5" t="s">
        <v>253</v>
      </c>
      <c r="F338" s="54">
        <v>22018.1</v>
      </c>
      <c r="G338" s="78">
        <v>5504.5</v>
      </c>
    </row>
    <row r="339" spans="1:7" ht="30">
      <c r="A339" s="28" t="s">
        <v>337</v>
      </c>
      <c r="B339" s="5" t="s">
        <v>181</v>
      </c>
      <c r="C339" s="5" t="s">
        <v>168</v>
      </c>
      <c r="D339" s="5" t="s">
        <v>449</v>
      </c>
      <c r="E339" s="5"/>
      <c r="F339" s="54">
        <f>F340</f>
        <v>1170</v>
      </c>
      <c r="G339" s="27">
        <f>G340</f>
        <v>0</v>
      </c>
    </row>
    <row r="340" spans="1:7" ht="16.5" customHeight="1">
      <c r="A340" s="28" t="s">
        <v>252</v>
      </c>
      <c r="B340" s="5" t="s">
        <v>181</v>
      </c>
      <c r="C340" s="5" t="s">
        <v>168</v>
      </c>
      <c r="D340" s="5" t="s">
        <v>449</v>
      </c>
      <c r="E340" s="5" t="s">
        <v>251</v>
      </c>
      <c r="F340" s="54">
        <f>620+150+400</f>
        <v>1170</v>
      </c>
      <c r="G340" s="78">
        <v>0</v>
      </c>
    </row>
    <row r="341" spans="1:7" ht="15">
      <c r="A341" s="28" t="s">
        <v>182</v>
      </c>
      <c r="B341" s="5" t="s">
        <v>181</v>
      </c>
      <c r="C341" s="5" t="s">
        <v>168</v>
      </c>
      <c r="D341" s="5" t="s">
        <v>80</v>
      </c>
      <c r="E341" s="5"/>
      <c r="F341" s="54">
        <f>F342</f>
        <v>6549.8</v>
      </c>
      <c r="G341" s="27">
        <f>G342</f>
        <v>1637.5</v>
      </c>
    </row>
    <row r="342" spans="1:7" ht="45">
      <c r="A342" s="28" t="s">
        <v>336</v>
      </c>
      <c r="B342" s="5" t="s">
        <v>181</v>
      </c>
      <c r="C342" s="5" t="s">
        <v>168</v>
      </c>
      <c r="D342" s="5" t="s">
        <v>450</v>
      </c>
      <c r="E342" s="5"/>
      <c r="F342" s="54">
        <f>F343</f>
        <v>6549.8</v>
      </c>
      <c r="G342" s="27">
        <f>G343</f>
        <v>1637.5</v>
      </c>
    </row>
    <row r="343" spans="1:7" ht="44.25" customHeight="1">
      <c r="A343" s="28" t="s">
        <v>254</v>
      </c>
      <c r="B343" s="5" t="s">
        <v>181</v>
      </c>
      <c r="C343" s="5" t="s">
        <v>168</v>
      </c>
      <c r="D343" s="5" t="s">
        <v>450</v>
      </c>
      <c r="E343" s="5" t="s">
        <v>253</v>
      </c>
      <c r="F343" s="54">
        <v>6549.8</v>
      </c>
      <c r="G343" s="78">
        <v>1637.5</v>
      </c>
    </row>
    <row r="344" spans="1:7" ht="30" customHeight="1">
      <c r="A344" s="28" t="s">
        <v>214</v>
      </c>
      <c r="B344" s="5" t="s">
        <v>181</v>
      </c>
      <c r="C344" s="5" t="s">
        <v>168</v>
      </c>
      <c r="D344" s="5" t="s">
        <v>81</v>
      </c>
      <c r="E344" s="5"/>
      <c r="F344" s="54">
        <f>F345+F347</f>
        <v>3310.4</v>
      </c>
      <c r="G344" s="27">
        <f>G345+G347</f>
        <v>802.6</v>
      </c>
    </row>
    <row r="345" spans="1:7" ht="45">
      <c r="A345" s="28" t="s">
        <v>336</v>
      </c>
      <c r="B345" s="5" t="s">
        <v>181</v>
      </c>
      <c r="C345" s="5" t="s">
        <v>168</v>
      </c>
      <c r="D345" s="5" t="s">
        <v>451</v>
      </c>
      <c r="E345" s="5"/>
      <c r="F345" s="54">
        <f>F346</f>
        <v>3210.4</v>
      </c>
      <c r="G345" s="27">
        <f>G346</f>
        <v>802.6</v>
      </c>
    </row>
    <row r="346" spans="1:7" ht="46.5" customHeight="1">
      <c r="A346" s="28" t="s">
        <v>254</v>
      </c>
      <c r="B346" s="5" t="s">
        <v>181</v>
      </c>
      <c r="C346" s="5" t="s">
        <v>168</v>
      </c>
      <c r="D346" s="5" t="s">
        <v>451</v>
      </c>
      <c r="E346" s="5" t="s">
        <v>253</v>
      </c>
      <c r="F346" s="54">
        <v>3210.4</v>
      </c>
      <c r="G346" s="78">
        <v>802.6</v>
      </c>
    </row>
    <row r="347" spans="1:7" ht="30">
      <c r="A347" s="28" t="s">
        <v>337</v>
      </c>
      <c r="B347" s="5" t="s">
        <v>181</v>
      </c>
      <c r="C347" s="5" t="s">
        <v>168</v>
      </c>
      <c r="D347" s="5" t="s">
        <v>511</v>
      </c>
      <c r="E347" s="5"/>
      <c r="F347" s="54">
        <f>F348</f>
        <v>100</v>
      </c>
      <c r="G347" s="27">
        <f>G348</f>
        <v>0</v>
      </c>
    </row>
    <row r="348" spans="1:7" ht="18" customHeight="1">
      <c r="A348" s="28" t="s">
        <v>252</v>
      </c>
      <c r="B348" s="5" t="s">
        <v>181</v>
      </c>
      <c r="C348" s="5" t="s">
        <v>168</v>
      </c>
      <c r="D348" s="5" t="s">
        <v>511</v>
      </c>
      <c r="E348" s="5" t="s">
        <v>251</v>
      </c>
      <c r="F348" s="54">
        <f>100</f>
        <v>100</v>
      </c>
      <c r="G348" s="78">
        <v>0</v>
      </c>
    </row>
    <row r="349" spans="1:7" ht="29.25" customHeight="1">
      <c r="A349" s="28" t="s">
        <v>215</v>
      </c>
      <c r="B349" s="5" t="s">
        <v>181</v>
      </c>
      <c r="C349" s="5" t="s">
        <v>168</v>
      </c>
      <c r="D349" s="5" t="s">
        <v>82</v>
      </c>
      <c r="E349" s="5"/>
      <c r="F349" s="54">
        <f>F350+F352</f>
        <v>4260.2</v>
      </c>
      <c r="G349" s="27">
        <f>G350+G352</f>
        <v>1104.3</v>
      </c>
    </row>
    <row r="350" spans="1:7" ht="45">
      <c r="A350" s="28" t="s">
        <v>336</v>
      </c>
      <c r="B350" s="5" t="s">
        <v>181</v>
      </c>
      <c r="C350" s="5" t="s">
        <v>168</v>
      </c>
      <c r="D350" s="5" t="s">
        <v>452</v>
      </c>
      <c r="E350" s="5"/>
      <c r="F350" s="54">
        <f>F351</f>
        <v>3915.2</v>
      </c>
      <c r="G350" s="27">
        <f>G351</f>
        <v>978.8</v>
      </c>
    </row>
    <row r="351" spans="1:7" ht="43.5" customHeight="1">
      <c r="A351" s="28" t="s">
        <v>254</v>
      </c>
      <c r="B351" s="5" t="s">
        <v>181</v>
      </c>
      <c r="C351" s="5" t="s">
        <v>168</v>
      </c>
      <c r="D351" s="5" t="s">
        <v>452</v>
      </c>
      <c r="E351" s="5" t="s">
        <v>253</v>
      </c>
      <c r="F351" s="54">
        <v>3915.2</v>
      </c>
      <c r="G351" s="78">
        <v>978.8</v>
      </c>
    </row>
    <row r="352" spans="1:7" ht="30">
      <c r="A352" s="28" t="s">
        <v>337</v>
      </c>
      <c r="B352" s="5" t="s">
        <v>181</v>
      </c>
      <c r="C352" s="5" t="s">
        <v>168</v>
      </c>
      <c r="D352" s="5" t="s">
        <v>453</v>
      </c>
      <c r="E352" s="5"/>
      <c r="F352" s="54">
        <f>F353</f>
        <v>345</v>
      </c>
      <c r="G352" s="27">
        <f>G353</f>
        <v>125.5</v>
      </c>
    </row>
    <row r="353" spans="1:7" ht="18" customHeight="1">
      <c r="A353" s="28" t="s">
        <v>252</v>
      </c>
      <c r="B353" s="5" t="s">
        <v>181</v>
      </c>
      <c r="C353" s="5" t="s">
        <v>168</v>
      </c>
      <c r="D353" s="5" t="s">
        <v>453</v>
      </c>
      <c r="E353" s="5" t="s">
        <v>251</v>
      </c>
      <c r="F353" s="54">
        <v>345</v>
      </c>
      <c r="G353" s="78">
        <v>125.5</v>
      </c>
    </row>
    <row r="354" spans="1:7" ht="45">
      <c r="A354" s="28" t="s">
        <v>216</v>
      </c>
      <c r="B354" s="5" t="s">
        <v>181</v>
      </c>
      <c r="C354" s="5" t="s">
        <v>168</v>
      </c>
      <c r="D354" s="5" t="s">
        <v>83</v>
      </c>
      <c r="E354" s="5"/>
      <c r="F354" s="54">
        <f>F355+F357</f>
        <v>23307.8</v>
      </c>
      <c r="G354" s="27">
        <f>G355+G357</f>
        <v>4989.2</v>
      </c>
    </row>
    <row r="355" spans="1:7" ht="45">
      <c r="A355" s="28" t="s">
        <v>336</v>
      </c>
      <c r="B355" s="5" t="s">
        <v>181</v>
      </c>
      <c r="C355" s="5" t="s">
        <v>168</v>
      </c>
      <c r="D355" s="5" t="s">
        <v>454</v>
      </c>
      <c r="E355" s="5"/>
      <c r="F355" s="54">
        <f>F356</f>
        <v>19956.6</v>
      </c>
      <c r="G355" s="27">
        <f>G356</f>
        <v>4989.2</v>
      </c>
    </row>
    <row r="356" spans="1:7" ht="48" customHeight="1">
      <c r="A356" s="28" t="s">
        <v>254</v>
      </c>
      <c r="B356" s="5" t="s">
        <v>181</v>
      </c>
      <c r="C356" s="5" t="s">
        <v>168</v>
      </c>
      <c r="D356" s="5" t="s">
        <v>454</v>
      </c>
      <c r="E356" s="5" t="s">
        <v>253</v>
      </c>
      <c r="F356" s="54">
        <v>19956.6</v>
      </c>
      <c r="G356" s="78">
        <v>4989.2</v>
      </c>
    </row>
    <row r="357" spans="1:7" ht="30">
      <c r="A357" s="28" t="s">
        <v>337</v>
      </c>
      <c r="B357" s="5" t="s">
        <v>181</v>
      </c>
      <c r="C357" s="5" t="s">
        <v>168</v>
      </c>
      <c r="D357" s="5" t="s">
        <v>455</v>
      </c>
      <c r="E357" s="5"/>
      <c r="F357" s="54">
        <f>F358</f>
        <v>3351.2</v>
      </c>
      <c r="G357" s="27">
        <f>G358</f>
        <v>0</v>
      </c>
    </row>
    <row r="358" spans="1:7" ht="17.25" customHeight="1">
      <c r="A358" s="28" t="s">
        <v>252</v>
      </c>
      <c r="B358" s="5" t="s">
        <v>181</v>
      </c>
      <c r="C358" s="5" t="s">
        <v>168</v>
      </c>
      <c r="D358" s="5" t="s">
        <v>455</v>
      </c>
      <c r="E358" s="5" t="s">
        <v>251</v>
      </c>
      <c r="F358" s="54">
        <f>2450+111.1+790.1</f>
        <v>3351.2</v>
      </c>
      <c r="G358" s="78">
        <v>0</v>
      </c>
    </row>
    <row r="359" spans="1:7" ht="15" customHeight="1">
      <c r="A359" s="26" t="s">
        <v>156</v>
      </c>
      <c r="B359" s="5" t="s">
        <v>181</v>
      </c>
      <c r="C359" s="5" t="s">
        <v>179</v>
      </c>
      <c r="D359" s="5"/>
      <c r="E359" s="5"/>
      <c r="F359" s="54">
        <f>F360</f>
        <v>4200</v>
      </c>
      <c r="G359" s="27">
        <f>G360</f>
        <v>682</v>
      </c>
    </row>
    <row r="360" spans="1:7" ht="27.75" customHeight="1">
      <c r="A360" s="28" t="s">
        <v>109</v>
      </c>
      <c r="B360" s="5" t="s">
        <v>181</v>
      </c>
      <c r="C360" s="5" t="s">
        <v>179</v>
      </c>
      <c r="D360" s="5" t="s">
        <v>74</v>
      </c>
      <c r="E360" s="5"/>
      <c r="F360" s="54">
        <f>F361</f>
        <v>4200</v>
      </c>
      <c r="G360" s="27">
        <f>G361</f>
        <v>682</v>
      </c>
    </row>
    <row r="361" spans="1:7" ht="28.5" customHeight="1">
      <c r="A361" s="28" t="s">
        <v>29</v>
      </c>
      <c r="B361" s="5" t="s">
        <v>181</v>
      </c>
      <c r="C361" s="5" t="s">
        <v>179</v>
      </c>
      <c r="D361" s="5" t="s">
        <v>84</v>
      </c>
      <c r="E361" s="5"/>
      <c r="F361" s="54">
        <f>F362+F364+F366</f>
        <v>4200</v>
      </c>
      <c r="G361" s="27">
        <f>G362+G364+G366</f>
        <v>682</v>
      </c>
    </row>
    <row r="362" spans="1:7" ht="30">
      <c r="A362" s="28" t="s">
        <v>474</v>
      </c>
      <c r="B362" s="5" t="s">
        <v>181</v>
      </c>
      <c r="C362" s="5" t="s">
        <v>179</v>
      </c>
      <c r="D362" s="5" t="s">
        <v>456</v>
      </c>
      <c r="E362" s="5"/>
      <c r="F362" s="54">
        <f>F363</f>
        <v>100</v>
      </c>
      <c r="G362" s="27">
        <f>G363</f>
        <v>0</v>
      </c>
    </row>
    <row r="363" spans="1:7" ht="30">
      <c r="A363" s="28" t="s">
        <v>267</v>
      </c>
      <c r="B363" s="5" t="s">
        <v>181</v>
      </c>
      <c r="C363" s="5" t="s">
        <v>179</v>
      </c>
      <c r="D363" s="5" t="s">
        <v>456</v>
      </c>
      <c r="E363" s="5" t="s">
        <v>234</v>
      </c>
      <c r="F363" s="54">
        <v>100</v>
      </c>
      <c r="G363" s="78">
        <v>0</v>
      </c>
    </row>
    <row r="364" spans="1:7" ht="30">
      <c r="A364" s="28" t="s">
        <v>208</v>
      </c>
      <c r="B364" s="5" t="s">
        <v>181</v>
      </c>
      <c r="C364" s="5" t="s">
        <v>179</v>
      </c>
      <c r="D364" s="5" t="s">
        <v>457</v>
      </c>
      <c r="E364" s="5"/>
      <c r="F364" s="54">
        <f>F365</f>
        <v>3500</v>
      </c>
      <c r="G364" s="27">
        <f>G365</f>
        <v>682</v>
      </c>
    </row>
    <row r="365" spans="1:7" ht="30">
      <c r="A365" s="28" t="s">
        <v>267</v>
      </c>
      <c r="B365" s="5" t="s">
        <v>181</v>
      </c>
      <c r="C365" s="5" t="s">
        <v>179</v>
      </c>
      <c r="D365" s="5" t="s">
        <v>457</v>
      </c>
      <c r="E365" s="5" t="s">
        <v>234</v>
      </c>
      <c r="F365" s="54">
        <f>1000+2500</f>
        <v>3500</v>
      </c>
      <c r="G365" s="78">
        <v>682</v>
      </c>
    </row>
    <row r="366" spans="1:7" ht="30">
      <c r="A366" s="28" t="s">
        <v>500</v>
      </c>
      <c r="B366" s="5" t="s">
        <v>181</v>
      </c>
      <c r="C366" s="5" t="s">
        <v>179</v>
      </c>
      <c r="D366" s="5" t="s">
        <v>484</v>
      </c>
      <c r="E366" s="5"/>
      <c r="F366" s="54">
        <f>F367</f>
        <v>600</v>
      </c>
      <c r="G366" s="27">
        <f>G367</f>
        <v>0</v>
      </c>
    </row>
    <row r="367" spans="1:7" ht="30">
      <c r="A367" s="28" t="s">
        <v>267</v>
      </c>
      <c r="B367" s="5" t="s">
        <v>181</v>
      </c>
      <c r="C367" s="5" t="s">
        <v>179</v>
      </c>
      <c r="D367" s="5" t="s">
        <v>484</v>
      </c>
      <c r="E367" s="5" t="s">
        <v>234</v>
      </c>
      <c r="F367" s="54">
        <v>600</v>
      </c>
      <c r="G367" s="78">
        <v>0</v>
      </c>
    </row>
    <row r="368" spans="1:7" ht="31.5">
      <c r="A368" s="26" t="s">
        <v>184</v>
      </c>
      <c r="B368" s="5" t="s">
        <v>181</v>
      </c>
      <c r="C368" s="5" t="s">
        <v>171</v>
      </c>
      <c r="D368" s="5"/>
      <c r="E368" s="5"/>
      <c r="F368" s="54">
        <f aca="true" t="shared" si="4" ref="F368:G370">F369</f>
        <v>5403.5</v>
      </c>
      <c r="G368" s="27">
        <f t="shared" si="4"/>
        <v>834.1000000000001</v>
      </c>
    </row>
    <row r="369" spans="1:7" ht="32.25" customHeight="1">
      <c r="A369" s="28" t="s">
        <v>121</v>
      </c>
      <c r="B369" s="5" t="s">
        <v>181</v>
      </c>
      <c r="C369" s="5" t="s">
        <v>171</v>
      </c>
      <c r="D369" s="5" t="s">
        <v>77</v>
      </c>
      <c r="E369" s="5"/>
      <c r="F369" s="54">
        <f t="shared" si="4"/>
        <v>5403.5</v>
      </c>
      <c r="G369" s="27">
        <f t="shared" si="4"/>
        <v>834.1000000000001</v>
      </c>
    </row>
    <row r="370" spans="1:7" ht="28.5" customHeight="1">
      <c r="A370" s="28" t="s">
        <v>124</v>
      </c>
      <c r="B370" s="5" t="s">
        <v>181</v>
      </c>
      <c r="C370" s="5" t="s">
        <v>171</v>
      </c>
      <c r="D370" s="5" t="s">
        <v>85</v>
      </c>
      <c r="E370" s="5"/>
      <c r="F370" s="54">
        <f t="shared" si="4"/>
        <v>5403.5</v>
      </c>
      <c r="G370" s="27">
        <f t="shared" si="4"/>
        <v>834.1000000000001</v>
      </c>
    </row>
    <row r="371" spans="1:7" ht="30">
      <c r="A371" s="28" t="s">
        <v>325</v>
      </c>
      <c r="B371" s="5" t="s">
        <v>181</v>
      </c>
      <c r="C371" s="5" t="s">
        <v>171</v>
      </c>
      <c r="D371" s="5" t="s">
        <v>458</v>
      </c>
      <c r="E371" s="5"/>
      <c r="F371" s="54">
        <f>F372+F374+F375+F376+F373</f>
        <v>5403.5</v>
      </c>
      <c r="G371" s="27">
        <f>G372+G374+G375+G376+G373</f>
        <v>834.1000000000001</v>
      </c>
    </row>
    <row r="372" spans="1:7" ht="30.75" customHeight="1">
      <c r="A372" s="28" t="s">
        <v>270</v>
      </c>
      <c r="B372" s="5" t="s">
        <v>181</v>
      </c>
      <c r="C372" s="5" t="s">
        <v>171</v>
      </c>
      <c r="D372" s="5" t="s">
        <v>458</v>
      </c>
      <c r="E372" s="5" t="s">
        <v>240</v>
      </c>
      <c r="F372" s="54">
        <v>4469.5</v>
      </c>
      <c r="G372" s="78">
        <v>744.2</v>
      </c>
    </row>
    <row r="373" spans="1:7" ht="30" customHeight="1">
      <c r="A373" s="28" t="s">
        <v>11</v>
      </c>
      <c r="B373" s="5" t="s">
        <v>181</v>
      </c>
      <c r="C373" s="5" t="s">
        <v>171</v>
      </c>
      <c r="D373" s="5" t="s">
        <v>458</v>
      </c>
      <c r="E373" s="5" t="s">
        <v>10</v>
      </c>
      <c r="F373" s="54">
        <v>0.6</v>
      </c>
      <c r="G373" s="78">
        <v>0</v>
      </c>
    </row>
    <row r="374" spans="1:7" ht="30.75" customHeight="1">
      <c r="A374" s="28" t="s">
        <v>247</v>
      </c>
      <c r="B374" s="5" t="s">
        <v>181</v>
      </c>
      <c r="C374" s="5" t="s">
        <v>171</v>
      </c>
      <c r="D374" s="5" t="s">
        <v>458</v>
      </c>
      <c r="E374" s="5" t="s">
        <v>246</v>
      </c>
      <c r="F374" s="54">
        <v>276.5</v>
      </c>
      <c r="G374" s="78">
        <v>51.2</v>
      </c>
    </row>
    <row r="375" spans="1:7" ht="30">
      <c r="A375" s="28" t="s">
        <v>267</v>
      </c>
      <c r="B375" s="5" t="s">
        <v>181</v>
      </c>
      <c r="C375" s="5" t="s">
        <v>171</v>
      </c>
      <c r="D375" s="5" t="s">
        <v>458</v>
      </c>
      <c r="E375" s="5" t="s">
        <v>234</v>
      </c>
      <c r="F375" s="54">
        <v>654.9</v>
      </c>
      <c r="G375" s="78">
        <v>38.5</v>
      </c>
    </row>
    <row r="376" spans="1:7" ht="16.5" customHeight="1">
      <c r="A376" s="28" t="s">
        <v>239</v>
      </c>
      <c r="B376" s="5" t="s">
        <v>181</v>
      </c>
      <c r="C376" s="5" t="s">
        <v>171</v>
      </c>
      <c r="D376" s="5" t="s">
        <v>458</v>
      </c>
      <c r="E376" s="5" t="s">
        <v>238</v>
      </c>
      <c r="F376" s="54">
        <v>2</v>
      </c>
      <c r="G376" s="78">
        <v>0.2</v>
      </c>
    </row>
    <row r="377" spans="1:7" ht="15.75">
      <c r="A377" s="24" t="s">
        <v>136</v>
      </c>
      <c r="B377" s="4" t="s">
        <v>176</v>
      </c>
      <c r="C377" s="4" t="s">
        <v>169</v>
      </c>
      <c r="D377" s="4"/>
      <c r="E377" s="4"/>
      <c r="F377" s="53">
        <f>F378+F383</f>
        <v>40616.1</v>
      </c>
      <c r="G377" s="25">
        <f>G378+G383</f>
        <v>6429.200000000001</v>
      </c>
    </row>
    <row r="378" spans="1:7" ht="16.5" customHeight="1">
      <c r="A378" s="31" t="s">
        <v>145</v>
      </c>
      <c r="B378" s="5" t="s">
        <v>176</v>
      </c>
      <c r="C378" s="5" t="s">
        <v>168</v>
      </c>
      <c r="D378" s="4"/>
      <c r="E378" s="4"/>
      <c r="F378" s="53">
        <f aca="true" t="shared" si="5" ref="F378:G381">F379</f>
        <v>3685</v>
      </c>
      <c r="G378" s="25">
        <f t="shared" si="5"/>
        <v>268.3</v>
      </c>
    </row>
    <row r="379" spans="1:7" ht="30">
      <c r="A379" s="30" t="s">
        <v>110</v>
      </c>
      <c r="B379" s="5" t="s">
        <v>176</v>
      </c>
      <c r="C379" s="5" t="s">
        <v>168</v>
      </c>
      <c r="D379" s="5" t="s">
        <v>86</v>
      </c>
      <c r="E379" s="4"/>
      <c r="F379" s="54">
        <f t="shared" si="5"/>
        <v>3685</v>
      </c>
      <c r="G379" s="27">
        <f t="shared" si="5"/>
        <v>268.3</v>
      </c>
    </row>
    <row r="380" spans="1:7" ht="30" customHeight="1">
      <c r="A380" s="30" t="s">
        <v>28</v>
      </c>
      <c r="B380" s="5" t="s">
        <v>176</v>
      </c>
      <c r="C380" s="5" t="s">
        <v>168</v>
      </c>
      <c r="D380" s="5" t="s">
        <v>87</v>
      </c>
      <c r="E380" s="5"/>
      <c r="F380" s="54">
        <f t="shared" si="5"/>
        <v>3685</v>
      </c>
      <c r="G380" s="27">
        <f t="shared" si="5"/>
        <v>268.3</v>
      </c>
    </row>
    <row r="381" spans="1:7" ht="18" customHeight="1">
      <c r="A381" s="28" t="s">
        <v>146</v>
      </c>
      <c r="B381" s="5" t="s">
        <v>176</v>
      </c>
      <c r="C381" s="5" t="s">
        <v>168</v>
      </c>
      <c r="D381" s="5" t="s">
        <v>459</v>
      </c>
      <c r="E381" s="5"/>
      <c r="F381" s="54">
        <f t="shared" si="5"/>
        <v>3685</v>
      </c>
      <c r="G381" s="27">
        <f t="shared" si="5"/>
        <v>268.3</v>
      </c>
    </row>
    <row r="382" spans="1:7" ht="15">
      <c r="A382" s="28" t="s">
        <v>4</v>
      </c>
      <c r="B382" s="5" t="s">
        <v>176</v>
      </c>
      <c r="C382" s="5" t="s">
        <v>168</v>
      </c>
      <c r="D382" s="5" t="s">
        <v>459</v>
      </c>
      <c r="E382" s="5" t="s">
        <v>3</v>
      </c>
      <c r="F382" s="54">
        <f>1485+2200</f>
        <v>3685</v>
      </c>
      <c r="G382" s="78">
        <v>268.3</v>
      </c>
    </row>
    <row r="383" spans="1:7" ht="18.75" customHeight="1">
      <c r="A383" s="28" t="s">
        <v>13</v>
      </c>
      <c r="B383" s="5" t="s">
        <v>176</v>
      </c>
      <c r="C383" s="5" t="s">
        <v>170</v>
      </c>
      <c r="D383" s="5"/>
      <c r="E383" s="5"/>
      <c r="F383" s="54">
        <f>F384</f>
        <v>36931.1</v>
      </c>
      <c r="G383" s="27">
        <f>G384</f>
        <v>6160.900000000001</v>
      </c>
    </row>
    <row r="384" spans="1:7" ht="30" customHeight="1">
      <c r="A384" s="30" t="s">
        <v>110</v>
      </c>
      <c r="B384" s="5" t="s">
        <v>176</v>
      </c>
      <c r="C384" s="5" t="s">
        <v>170</v>
      </c>
      <c r="D384" s="5" t="s">
        <v>86</v>
      </c>
      <c r="E384" s="5"/>
      <c r="F384" s="54">
        <f>F385+F420+F423</f>
        <v>36931.1</v>
      </c>
      <c r="G384" s="27">
        <f>G385+G420+G423</f>
        <v>6160.900000000001</v>
      </c>
    </row>
    <row r="385" spans="1:7" ht="30">
      <c r="A385" s="28" t="s">
        <v>319</v>
      </c>
      <c r="B385" s="5" t="s">
        <v>176</v>
      </c>
      <c r="C385" s="5" t="s">
        <v>170</v>
      </c>
      <c r="D385" s="3">
        <v>7620000</v>
      </c>
      <c r="E385" s="15"/>
      <c r="F385" s="54">
        <f>F386+F387+F388</f>
        <v>27784.199999999997</v>
      </c>
      <c r="G385" s="27">
        <f>G386+G387+G388</f>
        <v>4857.6</v>
      </c>
    </row>
    <row r="386" spans="1:7" ht="30">
      <c r="A386" s="28" t="s">
        <v>267</v>
      </c>
      <c r="B386" s="5" t="s">
        <v>176</v>
      </c>
      <c r="C386" s="5" t="s">
        <v>170</v>
      </c>
      <c r="D386" s="3">
        <v>7620000</v>
      </c>
      <c r="E386" s="5" t="s">
        <v>234</v>
      </c>
      <c r="F386" s="54">
        <f>F394+F397+F400+F403+F411+F414+F417+F406</f>
        <v>280.1</v>
      </c>
      <c r="G386" s="54">
        <f>G394+G397+G400+G403+G411+G414+G417+G406</f>
        <v>53.7</v>
      </c>
    </row>
    <row r="387" spans="1:7" ht="45">
      <c r="A387" s="32" t="s">
        <v>272</v>
      </c>
      <c r="B387" s="5" t="s">
        <v>176</v>
      </c>
      <c r="C387" s="5" t="s">
        <v>170</v>
      </c>
      <c r="D387" s="3">
        <v>7620000</v>
      </c>
      <c r="E387" s="5" t="s">
        <v>273</v>
      </c>
      <c r="F387" s="54">
        <f>F390+F396+F399+F402+F405+F408+F410+F413+F416+F419</f>
        <v>26994.1</v>
      </c>
      <c r="G387" s="54">
        <f>G390+G396+G399+G402+G405+G408+G410+G413+G416+G419</f>
        <v>4766.400000000001</v>
      </c>
    </row>
    <row r="388" spans="1:7" ht="30">
      <c r="A388" s="28" t="s">
        <v>318</v>
      </c>
      <c r="B388" s="5" t="s">
        <v>176</v>
      </c>
      <c r="C388" s="5" t="s">
        <v>170</v>
      </c>
      <c r="D388" s="3">
        <v>7620000</v>
      </c>
      <c r="E388" s="5" t="s">
        <v>256</v>
      </c>
      <c r="F388" s="54">
        <f>F392</f>
        <v>510</v>
      </c>
      <c r="G388" s="54">
        <f>G392</f>
        <v>37.5</v>
      </c>
    </row>
    <row r="389" spans="1:7" ht="45">
      <c r="A389" s="28" t="s">
        <v>298</v>
      </c>
      <c r="B389" s="5" t="s">
        <v>176</v>
      </c>
      <c r="C389" s="5" t="s">
        <v>170</v>
      </c>
      <c r="D389" s="3">
        <v>7628701</v>
      </c>
      <c r="E389" s="15"/>
      <c r="F389" s="54">
        <f>F390+F391+F393</f>
        <v>12540</v>
      </c>
      <c r="G389" s="27">
        <f>G390+G391+G393</f>
        <v>2526</v>
      </c>
    </row>
    <row r="390" spans="1:7" ht="45">
      <c r="A390" s="32" t="s">
        <v>272</v>
      </c>
      <c r="B390" s="5" t="s">
        <v>176</v>
      </c>
      <c r="C390" s="5" t="s">
        <v>170</v>
      </c>
      <c r="D390" s="3">
        <v>7628701</v>
      </c>
      <c r="E390" s="5" t="s">
        <v>273</v>
      </c>
      <c r="F390" s="54">
        <v>11870</v>
      </c>
      <c r="G390" s="78">
        <v>2454.9</v>
      </c>
    </row>
    <row r="391" spans="1:7" ht="60">
      <c r="A391" s="34" t="s">
        <v>20</v>
      </c>
      <c r="B391" s="5" t="s">
        <v>176</v>
      </c>
      <c r="C391" s="5" t="s">
        <v>170</v>
      </c>
      <c r="D391" s="3">
        <v>7628701</v>
      </c>
      <c r="E391" s="5"/>
      <c r="F391" s="54">
        <f>F392</f>
        <v>510</v>
      </c>
      <c r="G391" s="27">
        <f>G392</f>
        <v>37.5</v>
      </c>
    </row>
    <row r="392" spans="1:7" ht="30">
      <c r="A392" s="28" t="s">
        <v>318</v>
      </c>
      <c r="B392" s="5" t="s">
        <v>176</v>
      </c>
      <c r="C392" s="5" t="s">
        <v>170</v>
      </c>
      <c r="D392" s="3">
        <v>7628701</v>
      </c>
      <c r="E392" s="5" t="s">
        <v>256</v>
      </c>
      <c r="F392" s="54">
        <v>510</v>
      </c>
      <c r="G392" s="78">
        <v>37.5</v>
      </c>
    </row>
    <row r="393" spans="1:7" ht="15">
      <c r="A393" s="32" t="s">
        <v>297</v>
      </c>
      <c r="B393" s="5" t="s">
        <v>176</v>
      </c>
      <c r="C393" s="5" t="s">
        <v>170</v>
      </c>
      <c r="D393" s="3">
        <v>7628701</v>
      </c>
      <c r="E393" s="5"/>
      <c r="F393" s="54">
        <f>F394</f>
        <v>160</v>
      </c>
      <c r="G393" s="27">
        <f>G394</f>
        <v>33.6</v>
      </c>
    </row>
    <row r="394" spans="1:7" ht="30">
      <c r="A394" s="28" t="s">
        <v>267</v>
      </c>
      <c r="B394" s="5" t="s">
        <v>176</v>
      </c>
      <c r="C394" s="5" t="s">
        <v>170</v>
      </c>
      <c r="D394" s="3">
        <v>7628701</v>
      </c>
      <c r="E394" s="5" t="s">
        <v>234</v>
      </c>
      <c r="F394" s="54">
        <v>160</v>
      </c>
      <c r="G394" s="78">
        <v>33.6</v>
      </c>
    </row>
    <row r="395" spans="1:7" ht="30">
      <c r="A395" s="34" t="s">
        <v>19</v>
      </c>
      <c r="B395" s="5" t="s">
        <v>176</v>
      </c>
      <c r="C395" s="5" t="s">
        <v>170</v>
      </c>
      <c r="D395" s="3">
        <v>7628702</v>
      </c>
      <c r="E395" s="5"/>
      <c r="F395" s="54">
        <f>F396+F397</f>
        <v>351.8</v>
      </c>
      <c r="G395" s="27">
        <f>G396+G397</f>
        <v>36.6</v>
      </c>
    </row>
    <row r="396" spans="1:7" ht="44.25" customHeight="1">
      <c r="A396" s="32" t="s">
        <v>272</v>
      </c>
      <c r="B396" s="5" t="s">
        <v>176</v>
      </c>
      <c r="C396" s="5" t="s">
        <v>170</v>
      </c>
      <c r="D396" s="3">
        <v>7628702</v>
      </c>
      <c r="E396" s="5" t="s">
        <v>273</v>
      </c>
      <c r="F396" s="54">
        <v>350</v>
      </c>
      <c r="G396" s="78">
        <v>36.4</v>
      </c>
    </row>
    <row r="397" spans="1:7" ht="30">
      <c r="A397" s="28" t="s">
        <v>267</v>
      </c>
      <c r="B397" s="5" t="s">
        <v>176</v>
      </c>
      <c r="C397" s="5" t="s">
        <v>170</v>
      </c>
      <c r="D397" s="3">
        <v>7628702</v>
      </c>
      <c r="E397" s="5" t="s">
        <v>234</v>
      </c>
      <c r="F397" s="54">
        <v>1.8</v>
      </c>
      <c r="G397" s="78">
        <v>0.2</v>
      </c>
    </row>
    <row r="398" spans="1:7" ht="30">
      <c r="A398" s="34" t="s">
        <v>142</v>
      </c>
      <c r="B398" s="5" t="s">
        <v>176</v>
      </c>
      <c r="C398" s="5" t="s">
        <v>170</v>
      </c>
      <c r="D398" s="3">
        <v>7628703</v>
      </c>
      <c r="E398" s="5"/>
      <c r="F398" s="54">
        <f>F399+F400</f>
        <v>8600</v>
      </c>
      <c r="G398" s="27">
        <f>G399+G400</f>
        <v>1439.4</v>
      </c>
    </row>
    <row r="399" spans="1:7" ht="45">
      <c r="A399" s="32" t="s">
        <v>272</v>
      </c>
      <c r="B399" s="5" t="s">
        <v>176</v>
      </c>
      <c r="C399" s="5" t="s">
        <v>170</v>
      </c>
      <c r="D399" s="3">
        <v>7628703</v>
      </c>
      <c r="E399" s="5" t="s">
        <v>273</v>
      </c>
      <c r="F399" s="54">
        <v>8500</v>
      </c>
      <c r="G399" s="78">
        <v>1420.2</v>
      </c>
    </row>
    <row r="400" spans="1:7" ht="30">
      <c r="A400" s="28" t="s">
        <v>267</v>
      </c>
      <c r="B400" s="5" t="s">
        <v>176</v>
      </c>
      <c r="C400" s="5" t="s">
        <v>170</v>
      </c>
      <c r="D400" s="3">
        <v>7628703</v>
      </c>
      <c r="E400" s="5" t="s">
        <v>234</v>
      </c>
      <c r="F400" s="54">
        <v>100</v>
      </c>
      <c r="G400" s="78">
        <v>19.2</v>
      </c>
    </row>
    <row r="401" spans="1:7" ht="30">
      <c r="A401" s="33" t="s">
        <v>200</v>
      </c>
      <c r="B401" s="5" t="s">
        <v>176</v>
      </c>
      <c r="C401" s="5" t="s">
        <v>170</v>
      </c>
      <c r="D401" s="3">
        <v>7628704</v>
      </c>
      <c r="E401" s="5"/>
      <c r="F401" s="54">
        <f>F402+F403</f>
        <v>210</v>
      </c>
      <c r="G401" s="27">
        <f>G402+G403</f>
        <v>42.2</v>
      </c>
    </row>
    <row r="402" spans="1:7" ht="30" customHeight="1">
      <c r="A402" s="32" t="s">
        <v>272</v>
      </c>
      <c r="B402" s="5" t="s">
        <v>176</v>
      </c>
      <c r="C402" s="5" t="s">
        <v>170</v>
      </c>
      <c r="D402" s="3">
        <v>7628704</v>
      </c>
      <c r="E402" s="5" t="s">
        <v>273</v>
      </c>
      <c r="F402" s="54">
        <v>200</v>
      </c>
      <c r="G402" s="78">
        <v>42</v>
      </c>
    </row>
    <row r="403" spans="1:7" ht="30">
      <c r="A403" s="28" t="s">
        <v>267</v>
      </c>
      <c r="B403" s="5" t="s">
        <v>176</v>
      </c>
      <c r="C403" s="5" t="s">
        <v>170</v>
      </c>
      <c r="D403" s="3">
        <v>7628704</v>
      </c>
      <c r="E403" s="5" t="s">
        <v>234</v>
      </c>
      <c r="F403" s="54">
        <v>10</v>
      </c>
      <c r="G403" s="78">
        <v>0.2</v>
      </c>
    </row>
    <row r="404" spans="1:7" ht="30">
      <c r="A404" s="33" t="s">
        <v>17</v>
      </c>
      <c r="B404" s="5" t="s">
        <v>176</v>
      </c>
      <c r="C404" s="5" t="s">
        <v>170</v>
      </c>
      <c r="D404" s="3">
        <v>7628705</v>
      </c>
      <c r="E404" s="5"/>
      <c r="F404" s="54">
        <f>F405+F406</f>
        <v>100</v>
      </c>
      <c r="G404" s="27">
        <f>G405+G406</f>
        <v>19.2</v>
      </c>
    </row>
    <row r="405" spans="1:7" ht="30.75" customHeight="1">
      <c r="A405" s="32" t="s">
        <v>272</v>
      </c>
      <c r="B405" s="5" t="s">
        <v>176</v>
      </c>
      <c r="C405" s="5" t="s">
        <v>170</v>
      </c>
      <c r="D405" s="3">
        <v>7628705</v>
      </c>
      <c r="E405" s="5" t="s">
        <v>273</v>
      </c>
      <c r="F405" s="54">
        <v>98</v>
      </c>
      <c r="G405" s="78">
        <v>19.2</v>
      </c>
    </row>
    <row r="406" spans="1:7" ht="30.75" customHeight="1">
      <c r="A406" s="28" t="s">
        <v>267</v>
      </c>
      <c r="B406" s="5" t="s">
        <v>176</v>
      </c>
      <c r="C406" s="5" t="s">
        <v>170</v>
      </c>
      <c r="D406" s="3">
        <v>7628705</v>
      </c>
      <c r="E406" s="5" t="s">
        <v>234</v>
      </c>
      <c r="F406" s="54">
        <v>2</v>
      </c>
      <c r="G406" s="78">
        <v>0</v>
      </c>
    </row>
    <row r="407" spans="1:7" ht="30">
      <c r="A407" s="33" t="s">
        <v>16</v>
      </c>
      <c r="B407" s="5" t="s">
        <v>176</v>
      </c>
      <c r="C407" s="5" t="s">
        <v>170</v>
      </c>
      <c r="D407" s="3">
        <v>7628706</v>
      </c>
      <c r="E407" s="3"/>
      <c r="F407" s="54">
        <f>F408</f>
        <v>3016.1</v>
      </c>
      <c r="G407" s="27">
        <f>G408</f>
        <v>478.6</v>
      </c>
    </row>
    <row r="408" spans="1:7" ht="45">
      <c r="A408" s="32" t="s">
        <v>272</v>
      </c>
      <c r="B408" s="5" t="s">
        <v>176</v>
      </c>
      <c r="C408" s="5" t="s">
        <v>170</v>
      </c>
      <c r="D408" s="3">
        <v>7628706</v>
      </c>
      <c r="E408" s="5" t="s">
        <v>273</v>
      </c>
      <c r="F408" s="54">
        <v>3016.1</v>
      </c>
      <c r="G408" s="78">
        <v>478.6</v>
      </c>
    </row>
    <row r="409" spans="1:7" ht="30">
      <c r="A409" s="33" t="s">
        <v>18</v>
      </c>
      <c r="B409" s="5" t="s">
        <v>176</v>
      </c>
      <c r="C409" s="5" t="s">
        <v>170</v>
      </c>
      <c r="D409" s="3">
        <v>7628707</v>
      </c>
      <c r="E409" s="15"/>
      <c r="F409" s="54">
        <f>F410+F411</f>
        <v>703.5</v>
      </c>
      <c r="G409" s="27">
        <f>G410+G411</f>
        <v>105.6</v>
      </c>
    </row>
    <row r="410" spans="1:7" ht="45">
      <c r="A410" s="32" t="s">
        <v>272</v>
      </c>
      <c r="B410" s="5" t="s">
        <v>176</v>
      </c>
      <c r="C410" s="5" t="s">
        <v>170</v>
      </c>
      <c r="D410" s="3">
        <v>7628707</v>
      </c>
      <c r="E410" s="5" t="s">
        <v>273</v>
      </c>
      <c r="F410" s="54">
        <v>700</v>
      </c>
      <c r="G410" s="78">
        <v>105.1</v>
      </c>
    </row>
    <row r="411" spans="1:7" ht="30">
      <c r="A411" s="28" t="s">
        <v>267</v>
      </c>
      <c r="B411" s="5" t="s">
        <v>176</v>
      </c>
      <c r="C411" s="5" t="s">
        <v>170</v>
      </c>
      <c r="D411" s="3">
        <v>7628707</v>
      </c>
      <c r="E411" s="5" t="s">
        <v>234</v>
      </c>
      <c r="F411" s="54">
        <v>3.5</v>
      </c>
      <c r="G411" s="78">
        <v>0.5</v>
      </c>
    </row>
    <row r="412" spans="1:7" ht="30.75" customHeight="1">
      <c r="A412" s="33" t="s">
        <v>14</v>
      </c>
      <c r="B412" s="5" t="s">
        <v>176</v>
      </c>
      <c r="C412" s="5" t="s">
        <v>170</v>
      </c>
      <c r="D412" s="3">
        <v>7628708</v>
      </c>
      <c r="E412" s="5"/>
      <c r="F412" s="54">
        <f>F413+F414</f>
        <v>502.5</v>
      </c>
      <c r="G412" s="27">
        <f>G413+G414</f>
        <v>0</v>
      </c>
    </row>
    <row r="413" spans="1:7" ht="45">
      <c r="A413" s="32" t="s">
        <v>272</v>
      </c>
      <c r="B413" s="5" t="s">
        <v>176</v>
      </c>
      <c r="C413" s="5" t="s">
        <v>170</v>
      </c>
      <c r="D413" s="3">
        <v>7628708</v>
      </c>
      <c r="E413" s="5" t="s">
        <v>273</v>
      </c>
      <c r="F413" s="54">
        <v>500</v>
      </c>
      <c r="G413" s="78">
        <v>0</v>
      </c>
    </row>
    <row r="414" spans="1:7" ht="30" customHeight="1">
      <c r="A414" s="28" t="s">
        <v>267</v>
      </c>
      <c r="B414" s="5" t="s">
        <v>176</v>
      </c>
      <c r="C414" s="5" t="s">
        <v>170</v>
      </c>
      <c r="D414" s="3">
        <v>7628708</v>
      </c>
      <c r="E414" s="5" t="s">
        <v>234</v>
      </c>
      <c r="F414" s="54">
        <v>2.5</v>
      </c>
      <c r="G414" s="78">
        <v>0</v>
      </c>
    </row>
    <row r="415" spans="1:7" ht="45">
      <c r="A415" s="32" t="s">
        <v>226</v>
      </c>
      <c r="B415" s="5" t="s">
        <v>176</v>
      </c>
      <c r="C415" s="5" t="s">
        <v>170</v>
      </c>
      <c r="D415" s="3">
        <v>7628709</v>
      </c>
      <c r="E415" s="5"/>
      <c r="F415" s="54">
        <f>F416+F417</f>
        <v>60.3</v>
      </c>
      <c r="G415" s="27">
        <f>G416+G417</f>
        <v>6</v>
      </c>
    </row>
    <row r="416" spans="1:7" ht="30">
      <c r="A416" s="28" t="s">
        <v>267</v>
      </c>
      <c r="B416" s="5" t="s">
        <v>176</v>
      </c>
      <c r="C416" s="5" t="s">
        <v>170</v>
      </c>
      <c r="D416" s="3">
        <v>7628709</v>
      </c>
      <c r="E416" s="5" t="s">
        <v>273</v>
      </c>
      <c r="F416" s="54">
        <v>60</v>
      </c>
      <c r="G416" s="78">
        <v>6</v>
      </c>
    </row>
    <row r="417" spans="1:7" ht="30">
      <c r="A417" s="28" t="s">
        <v>267</v>
      </c>
      <c r="B417" s="5" t="s">
        <v>176</v>
      </c>
      <c r="C417" s="5" t="s">
        <v>170</v>
      </c>
      <c r="D417" s="3">
        <v>7628709</v>
      </c>
      <c r="E417" s="5" t="s">
        <v>234</v>
      </c>
      <c r="F417" s="54">
        <v>0.3</v>
      </c>
      <c r="G417" s="78">
        <v>0</v>
      </c>
    </row>
    <row r="418" spans="1:7" ht="30">
      <c r="A418" s="33" t="s">
        <v>15</v>
      </c>
      <c r="B418" s="5" t="s">
        <v>176</v>
      </c>
      <c r="C418" s="5" t="s">
        <v>170</v>
      </c>
      <c r="D418" s="3">
        <v>7628710</v>
      </c>
      <c r="E418" s="5"/>
      <c r="F418" s="54">
        <f>F419</f>
        <v>1700</v>
      </c>
      <c r="G418" s="27">
        <f>G419</f>
        <v>204</v>
      </c>
    </row>
    <row r="419" spans="1:7" ht="45">
      <c r="A419" s="32" t="s">
        <v>272</v>
      </c>
      <c r="B419" s="5" t="s">
        <v>176</v>
      </c>
      <c r="C419" s="5" t="s">
        <v>170</v>
      </c>
      <c r="D419" s="3">
        <v>7628710</v>
      </c>
      <c r="E419" s="5" t="s">
        <v>273</v>
      </c>
      <c r="F419" s="54">
        <v>1700</v>
      </c>
      <c r="G419" s="78">
        <v>204</v>
      </c>
    </row>
    <row r="420" spans="1:7" ht="15">
      <c r="A420" s="32" t="s">
        <v>316</v>
      </c>
      <c r="B420" s="5" t="s">
        <v>176</v>
      </c>
      <c r="C420" s="5" t="s">
        <v>170</v>
      </c>
      <c r="D420" s="3">
        <v>7630000</v>
      </c>
      <c r="E420" s="5"/>
      <c r="F420" s="54">
        <f>F421</f>
        <v>250</v>
      </c>
      <c r="G420" s="27">
        <f>G421</f>
        <v>25</v>
      </c>
    </row>
    <row r="421" spans="1:7" ht="30">
      <c r="A421" s="33" t="s">
        <v>295</v>
      </c>
      <c r="B421" s="5" t="s">
        <v>176</v>
      </c>
      <c r="C421" s="5" t="s">
        <v>170</v>
      </c>
      <c r="D421" s="3">
        <v>7638726</v>
      </c>
      <c r="E421" s="5"/>
      <c r="F421" s="54">
        <f>F422</f>
        <v>250</v>
      </c>
      <c r="G421" s="27">
        <f>G422</f>
        <v>25</v>
      </c>
    </row>
    <row r="422" spans="1:7" ht="30">
      <c r="A422" s="28" t="s">
        <v>267</v>
      </c>
      <c r="B422" s="5" t="s">
        <v>176</v>
      </c>
      <c r="C422" s="5" t="s">
        <v>170</v>
      </c>
      <c r="D422" s="3">
        <v>7638726</v>
      </c>
      <c r="E422" s="5" t="s">
        <v>234</v>
      </c>
      <c r="F422" s="54">
        <v>250</v>
      </c>
      <c r="G422" s="78">
        <v>25</v>
      </c>
    </row>
    <row r="423" spans="1:7" ht="45">
      <c r="A423" s="44" t="s">
        <v>354</v>
      </c>
      <c r="B423" s="5" t="s">
        <v>176</v>
      </c>
      <c r="C423" s="5" t="s">
        <v>170</v>
      </c>
      <c r="D423" s="3">
        <v>7640000</v>
      </c>
      <c r="E423" s="5"/>
      <c r="F423" s="54">
        <f>F424</f>
        <v>8896.9</v>
      </c>
      <c r="G423" s="27">
        <f>G424</f>
        <v>1278.3</v>
      </c>
    </row>
    <row r="424" spans="1:7" ht="15">
      <c r="A424" s="28" t="s">
        <v>245</v>
      </c>
      <c r="B424" s="5" t="s">
        <v>176</v>
      </c>
      <c r="C424" s="5" t="s">
        <v>170</v>
      </c>
      <c r="D424" s="3">
        <v>7640000</v>
      </c>
      <c r="E424" s="5" t="s">
        <v>244</v>
      </c>
      <c r="F424" s="54">
        <f>F429+F431+F433+F426+F428</f>
        <v>8896.9</v>
      </c>
      <c r="G424" s="54">
        <f>G429+G431+G433+G426+G428</f>
        <v>1278.3</v>
      </c>
    </row>
    <row r="425" spans="1:7" ht="75">
      <c r="A425" s="28" t="s">
        <v>512</v>
      </c>
      <c r="B425" s="5" t="s">
        <v>176</v>
      </c>
      <c r="C425" s="5" t="s">
        <v>170</v>
      </c>
      <c r="D425" s="3">
        <v>7647075</v>
      </c>
      <c r="E425" s="5"/>
      <c r="F425" s="54">
        <f>F426</f>
        <v>1187</v>
      </c>
      <c r="G425" s="27">
        <f>G426</f>
        <v>1187</v>
      </c>
    </row>
    <row r="426" spans="1:7" ht="15">
      <c r="A426" s="28" t="s">
        <v>245</v>
      </c>
      <c r="B426" s="5" t="s">
        <v>176</v>
      </c>
      <c r="C426" s="5" t="s">
        <v>170</v>
      </c>
      <c r="D426" s="3">
        <v>7647075</v>
      </c>
      <c r="E426" s="5" t="s">
        <v>244</v>
      </c>
      <c r="F426" s="54">
        <v>1187</v>
      </c>
      <c r="G426" s="54">
        <v>1187</v>
      </c>
    </row>
    <row r="427" spans="1:7" ht="90">
      <c r="A427" s="28" t="s">
        <v>537</v>
      </c>
      <c r="B427" s="5" t="s">
        <v>176</v>
      </c>
      <c r="C427" s="5" t="s">
        <v>170</v>
      </c>
      <c r="D427" s="3">
        <v>7647076</v>
      </c>
      <c r="E427" s="59"/>
      <c r="F427" s="70">
        <f>F428</f>
        <v>3459.9</v>
      </c>
      <c r="G427" s="78">
        <f>G428</f>
        <v>0</v>
      </c>
    </row>
    <row r="428" spans="1:7" ht="15">
      <c r="A428" s="28" t="s">
        <v>245</v>
      </c>
      <c r="B428" s="5" t="s">
        <v>176</v>
      </c>
      <c r="C428" s="5" t="s">
        <v>170</v>
      </c>
      <c r="D428" s="3">
        <v>7647076</v>
      </c>
      <c r="E428" s="59" t="s">
        <v>244</v>
      </c>
      <c r="F428" s="70">
        <v>3459.9</v>
      </c>
      <c r="G428" s="78">
        <v>0</v>
      </c>
    </row>
    <row r="429" spans="1:7" ht="75" customHeight="1">
      <c r="A429" s="40" t="s">
        <v>355</v>
      </c>
      <c r="B429" s="5" t="s">
        <v>176</v>
      </c>
      <c r="C429" s="5" t="s">
        <v>170</v>
      </c>
      <c r="D429" s="3">
        <v>7648074</v>
      </c>
      <c r="E429" s="5"/>
      <c r="F429" s="54">
        <f>F430</f>
        <v>250</v>
      </c>
      <c r="G429" s="27">
        <f>G430</f>
        <v>0</v>
      </c>
    </row>
    <row r="430" spans="1:7" ht="15">
      <c r="A430" s="28" t="s">
        <v>245</v>
      </c>
      <c r="B430" s="5" t="s">
        <v>176</v>
      </c>
      <c r="C430" s="5" t="s">
        <v>170</v>
      </c>
      <c r="D430" s="3">
        <v>7648074</v>
      </c>
      <c r="E430" s="5" t="s">
        <v>244</v>
      </c>
      <c r="F430" s="54">
        <v>250</v>
      </c>
      <c r="G430" s="78">
        <v>0</v>
      </c>
    </row>
    <row r="431" spans="1:7" ht="58.5" customHeight="1">
      <c r="A431" s="28" t="s">
        <v>61</v>
      </c>
      <c r="B431" s="5" t="s">
        <v>176</v>
      </c>
      <c r="C431" s="5" t="s">
        <v>170</v>
      </c>
      <c r="D431" s="3">
        <v>7648075</v>
      </c>
      <c r="E431" s="5"/>
      <c r="F431" s="54">
        <f>F432</f>
        <v>1500</v>
      </c>
      <c r="G431" s="27">
        <f>G432</f>
        <v>91.3</v>
      </c>
    </row>
    <row r="432" spans="1:7" ht="15">
      <c r="A432" s="28" t="s">
        <v>245</v>
      </c>
      <c r="B432" s="5" t="s">
        <v>176</v>
      </c>
      <c r="C432" s="5" t="s">
        <v>170</v>
      </c>
      <c r="D432" s="3">
        <v>7648075</v>
      </c>
      <c r="E432" s="5" t="s">
        <v>244</v>
      </c>
      <c r="F432" s="54">
        <v>1500</v>
      </c>
      <c r="G432" s="78">
        <v>91.3</v>
      </c>
    </row>
    <row r="433" spans="1:7" ht="45">
      <c r="A433" s="28" t="s">
        <v>473</v>
      </c>
      <c r="B433" s="5" t="s">
        <v>176</v>
      </c>
      <c r="C433" s="5" t="s">
        <v>170</v>
      </c>
      <c r="D433" s="3">
        <v>7648076</v>
      </c>
      <c r="E433" s="5"/>
      <c r="F433" s="54">
        <f>F434</f>
        <v>2500</v>
      </c>
      <c r="G433" s="27">
        <f>G434</f>
        <v>0</v>
      </c>
    </row>
    <row r="434" spans="1:7" ht="15">
      <c r="A434" s="28" t="s">
        <v>245</v>
      </c>
      <c r="B434" s="5" t="s">
        <v>176</v>
      </c>
      <c r="C434" s="5" t="s">
        <v>170</v>
      </c>
      <c r="D434" s="3">
        <v>7648076</v>
      </c>
      <c r="E434" s="5" t="s">
        <v>244</v>
      </c>
      <c r="F434" s="54">
        <v>2500</v>
      </c>
      <c r="G434" s="78">
        <v>0</v>
      </c>
    </row>
    <row r="435" spans="1:7" ht="15.75">
      <c r="A435" s="24" t="s">
        <v>135</v>
      </c>
      <c r="B435" s="4" t="s">
        <v>173</v>
      </c>
      <c r="C435" s="4" t="s">
        <v>169</v>
      </c>
      <c r="D435" s="4"/>
      <c r="E435" s="5"/>
      <c r="F435" s="53">
        <f>F436+F447</f>
        <v>43953.4</v>
      </c>
      <c r="G435" s="25">
        <f>G436+G447</f>
        <v>5700.3</v>
      </c>
    </row>
    <row r="436" spans="1:7" ht="15.75">
      <c r="A436" s="26" t="s">
        <v>210</v>
      </c>
      <c r="B436" s="5" t="s">
        <v>173</v>
      </c>
      <c r="C436" s="5" t="s">
        <v>168</v>
      </c>
      <c r="D436" s="5"/>
      <c r="E436" s="5"/>
      <c r="F436" s="54">
        <f>F441+F437</f>
        <v>20826.4</v>
      </c>
      <c r="G436" s="27">
        <f>G441+G437</f>
        <v>5150</v>
      </c>
    </row>
    <row r="437" spans="1:7" ht="30">
      <c r="A437" s="28" t="s">
        <v>111</v>
      </c>
      <c r="B437" s="5" t="s">
        <v>173</v>
      </c>
      <c r="C437" s="5" t="s">
        <v>168</v>
      </c>
      <c r="D437" s="5" t="s">
        <v>89</v>
      </c>
      <c r="E437" s="5"/>
      <c r="F437" s="54">
        <f aca="true" t="shared" si="6" ref="F437:G439">F438</f>
        <v>310</v>
      </c>
      <c r="G437" s="27">
        <f t="shared" si="6"/>
        <v>0</v>
      </c>
    </row>
    <row r="438" spans="1:7" ht="30">
      <c r="A438" s="28" t="s">
        <v>503</v>
      </c>
      <c r="B438" s="5" t="s">
        <v>173</v>
      </c>
      <c r="C438" s="5" t="s">
        <v>168</v>
      </c>
      <c r="D438" s="5" t="s">
        <v>502</v>
      </c>
      <c r="E438" s="5"/>
      <c r="F438" s="54">
        <f t="shared" si="6"/>
        <v>310</v>
      </c>
      <c r="G438" s="27">
        <f t="shared" si="6"/>
        <v>0</v>
      </c>
    </row>
    <row r="439" spans="1:7" ht="105">
      <c r="A439" s="28" t="s">
        <v>505</v>
      </c>
      <c r="B439" s="5" t="s">
        <v>173</v>
      </c>
      <c r="C439" s="5" t="s">
        <v>168</v>
      </c>
      <c r="D439" s="5" t="s">
        <v>504</v>
      </c>
      <c r="E439" s="5"/>
      <c r="F439" s="54">
        <f t="shared" si="6"/>
        <v>310</v>
      </c>
      <c r="G439" s="27">
        <f t="shared" si="6"/>
        <v>0</v>
      </c>
    </row>
    <row r="440" spans="1:7" ht="17.25" customHeight="1">
      <c r="A440" s="28" t="s">
        <v>252</v>
      </c>
      <c r="B440" s="5" t="s">
        <v>173</v>
      </c>
      <c r="C440" s="5" t="s">
        <v>168</v>
      </c>
      <c r="D440" s="5" t="s">
        <v>504</v>
      </c>
      <c r="E440" s="5" t="s">
        <v>251</v>
      </c>
      <c r="F440" s="54">
        <v>310</v>
      </c>
      <c r="G440" s="78">
        <v>0</v>
      </c>
    </row>
    <row r="441" spans="1:7" ht="75" customHeight="1">
      <c r="A441" s="28" t="s">
        <v>102</v>
      </c>
      <c r="B441" s="5" t="s">
        <v>173</v>
      </c>
      <c r="C441" s="5" t="s">
        <v>168</v>
      </c>
      <c r="D441" s="5" t="s">
        <v>52</v>
      </c>
      <c r="E441" s="5"/>
      <c r="F441" s="54">
        <f>F442</f>
        <v>20516.4</v>
      </c>
      <c r="G441" s="27">
        <f>G442</f>
        <v>5150</v>
      </c>
    </row>
    <row r="442" spans="1:7" ht="31.5" customHeight="1">
      <c r="A442" s="28" t="s">
        <v>301</v>
      </c>
      <c r="B442" s="5" t="s">
        <v>173</v>
      </c>
      <c r="C442" s="5" t="s">
        <v>168</v>
      </c>
      <c r="D442" s="5" t="s">
        <v>88</v>
      </c>
      <c r="E442" s="5"/>
      <c r="F442" s="54">
        <f>F443+F445</f>
        <v>20516.4</v>
      </c>
      <c r="G442" s="27">
        <f>G443+G445</f>
        <v>5150</v>
      </c>
    </row>
    <row r="443" spans="1:7" ht="45">
      <c r="A443" s="28" t="s">
        <v>336</v>
      </c>
      <c r="B443" s="5" t="s">
        <v>173</v>
      </c>
      <c r="C443" s="5" t="s">
        <v>168</v>
      </c>
      <c r="D443" s="5" t="s">
        <v>460</v>
      </c>
      <c r="E443" s="5"/>
      <c r="F443" s="54">
        <f>F444</f>
        <v>19766.4</v>
      </c>
      <c r="G443" s="27">
        <f>G444</f>
        <v>5150</v>
      </c>
    </row>
    <row r="444" spans="1:7" ht="45" customHeight="1">
      <c r="A444" s="28" t="s">
        <v>254</v>
      </c>
      <c r="B444" s="5" t="s">
        <v>173</v>
      </c>
      <c r="C444" s="5" t="s">
        <v>168</v>
      </c>
      <c r="D444" s="5" t="s">
        <v>460</v>
      </c>
      <c r="E444" s="5" t="s">
        <v>253</v>
      </c>
      <c r="F444" s="54">
        <v>19766.4</v>
      </c>
      <c r="G444" s="78">
        <v>5150</v>
      </c>
    </row>
    <row r="445" spans="1:7" ht="30">
      <c r="A445" s="28" t="s">
        <v>337</v>
      </c>
      <c r="B445" s="5" t="s">
        <v>173</v>
      </c>
      <c r="C445" s="5" t="s">
        <v>168</v>
      </c>
      <c r="D445" s="5" t="s">
        <v>461</v>
      </c>
      <c r="E445" s="5"/>
      <c r="F445" s="54">
        <f>F446</f>
        <v>750</v>
      </c>
      <c r="G445" s="27">
        <f>G446</f>
        <v>0</v>
      </c>
    </row>
    <row r="446" spans="1:7" ht="15.75" customHeight="1">
      <c r="A446" s="28" t="s">
        <v>252</v>
      </c>
      <c r="B446" s="5" t="s">
        <v>173</v>
      </c>
      <c r="C446" s="5" t="s">
        <v>168</v>
      </c>
      <c r="D446" s="5" t="s">
        <v>461</v>
      </c>
      <c r="E446" s="5" t="s">
        <v>251</v>
      </c>
      <c r="F446" s="54">
        <v>750</v>
      </c>
      <c r="G446" s="78">
        <v>0</v>
      </c>
    </row>
    <row r="447" spans="1:7" ht="15.75">
      <c r="A447" s="26" t="s">
        <v>157</v>
      </c>
      <c r="B447" s="5" t="s">
        <v>173</v>
      </c>
      <c r="C447" s="5" t="s">
        <v>179</v>
      </c>
      <c r="D447" s="5"/>
      <c r="E447" s="5"/>
      <c r="F447" s="54">
        <f>F448</f>
        <v>23127</v>
      </c>
      <c r="G447" s="27">
        <f>G448</f>
        <v>550.3</v>
      </c>
    </row>
    <row r="448" spans="1:7" ht="30" customHeight="1">
      <c r="A448" s="28" t="s">
        <v>111</v>
      </c>
      <c r="B448" s="5" t="s">
        <v>173</v>
      </c>
      <c r="C448" s="5" t="s">
        <v>179</v>
      </c>
      <c r="D448" s="5" t="s">
        <v>89</v>
      </c>
      <c r="E448" s="5"/>
      <c r="F448" s="54">
        <f>F449</f>
        <v>23127</v>
      </c>
      <c r="G448" s="27">
        <f>G449</f>
        <v>550.3</v>
      </c>
    </row>
    <row r="449" spans="1:7" ht="30">
      <c r="A449" s="28" t="s">
        <v>27</v>
      </c>
      <c r="B449" s="5" t="s">
        <v>173</v>
      </c>
      <c r="C449" s="5" t="s">
        <v>179</v>
      </c>
      <c r="D449" s="5" t="s">
        <v>90</v>
      </c>
      <c r="E449" s="5"/>
      <c r="F449" s="54">
        <f>F452+F455+F458+F450</f>
        <v>23127</v>
      </c>
      <c r="G449" s="54">
        <f>G452+G455+G458+G450</f>
        <v>550.3</v>
      </c>
    </row>
    <row r="450" spans="1:7" ht="30">
      <c r="A450" s="28" t="s">
        <v>539</v>
      </c>
      <c r="B450" s="5" t="s">
        <v>173</v>
      </c>
      <c r="C450" s="5" t="s">
        <v>179</v>
      </c>
      <c r="D450" s="5" t="s">
        <v>469</v>
      </c>
      <c r="E450" s="59"/>
      <c r="F450" s="70">
        <f>F451</f>
        <v>3000</v>
      </c>
      <c r="G450" s="27">
        <f>G451</f>
        <v>23.5</v>
      </c>
    </row>
    <row r="451" spans="1:7" ht="15.75" customHeight="1">
      <c r="A451" s="28" t="s">
        <v>252</v>
      </c>
      <c r="B451" s="5" t="s">
        <v>173</v>
      </c>
      <c r="C451" s="5" t="s">
        <v>179</v>
      </c>
      <c r="D451" s="5" t="s">
        <v>469</v>
      </c>
      <c r="E451" s="59" t="s">
        <v>251</v>
      </c>
      <c r="F451" s="70">
        <f>3000</f>
        <v>3000</v>
      </c>
      <c r="G451" s="78">
        <v>23.5</v>
      </c>
    </row>
    <row r="452" spans="1:7" ht="30">
      <c r="A452" s="28" t="s">
        <v>2</v>
      </c>
      <c r="B452" s="5" t="s">
        <v>173</v>
      </c>
      <c r="C452" s="5" t="s">
        <v>179</v>
      </c>
      <c r="D452" s="5" t="s">
        <v>462</v>
      </c>
      <c r="E452" s="5"/>
      <c r="F452" s="54">
        <f>F453+F454</f>
        <v>5000</v>
      </c>
      <c r="G452" s="27">
        <f>G453+G454</f>
        <v>526.8</v>
      </c>
    </row>
    <row r="453" spans="1:7" ht="30">
      <c r="A453" s="28" t="s">
        <v>267</v>
      </c>
      <c r="B453" s="5" t="s">
        <v>173</v>
      </c>
      <c r="C453" s="5" t="s">
        <v>179</v>
      </c>
      <c r="D453" s="5" t="s">
        <v>462</v>
      </c>
      <c r="E453" s="5" t="s">
        <v>234</v>
      </c>
      <c r="F453" s="54">
        <f>5000-433</f>
        <v>4567</v>
      </c>
      <c r="G453" s="78">
        <v>526.8</v>
      </c>
    </row>
    <row r="454" spans="1:7" ht="18" customHeight="1">
      <c r="A454" s="28" t="s">
        <v>252</v>
      </c>
      <c r="B454" s="5" t="s">
        <v>173</v>
      </c>
      <c r="C454" s="5" t="s">
        <v>179</v>
      </c>
      <c r="D454" s="5" t="s">
        <v>462</v>
      </c>
      <c r="E454" s="5" t="s">
        <v>251</v>
      </c>
      <c r="F454" s="54">
        <f>433</f>
        <v>433</v>
      </c>
      <c r="G454" s="78"/>
    </row>
    <row r="455" spans="1:7" ht="30">
      <c r="A455" s="28" t="s">
        <v>40</v>
      </c>
      <c r="B455" s="5" t="s">
        <v>173</v>
      </c>
      <c r="C455" s="5" t="s">
        <v>179</v>
      </c>
      <c r="D455" s="5" t="s">
        <v>463</v>
      </c>
      <c r="E455" s="5"/>
      <c r="F455" s="54">
        <f>F456+F457</f>
        <v>2200</v>
      </c>
      <c r="G455" s="27">
        <f>G456+G457</f>
        <v>0</v>
      </c>
    </row>
    <row r="456" spans="1:7" ht="30">
      <c r="A456" s="28" t="s">
        <v>267</v>
      </c>
      <c r="B456" s="5" t="s">
        <v>173</v>
      </c>
      <c r="C456" s="5" t="s">
        <v>179</v>
      </c>
      <c r="D456" s="5" t="s">
        <v>463</v>
      </c>
      <c r="E456" s="5" t="s">
        <v>234</v>
      </c>
      <c r="F456" s="54">
        <f>2200</f>
        <v>2200</v>
      </c>
      <c r="G456" s="78">
        <v>0</v>
      </c>
    </row>
    <row r="457" spans="1:7" ht="18" customHeight="1" hidden="1" outlineLevel="1">
      <c r="A457" s="28" t="s">
        <v>252</v>
      </c>
      <c r="B457" s="5" t="s">
        <v>173</v>
      </c>
      <c r="C457" s="5" t="s">
        <v>179</v>
      </c>
      <c r="D457" s="5" t="s">
        <v>463</v>
      </c>
      <c r="E457" s="5" t="s">
        <v>251</v>
      </c>
      <c r="F457" s="54">
        <v>0</v>
      </c>
      <c r="G457" s="78"/>
    </row>
    <row r="458" spans="1:7" ht="18" customHeight="1" collapsed="1">
      <c r="A458" s="47" t="s">
        <v>518</v>
      </c>
      <c r="B458" s="5" t="s">
        <v>173</v>
      </c>
      <c r="C458" s="5" t="s">
        <v>179</v>
      </c>
      <c r="D458" s="5" t="s">
        <v>517</v>
      </c>
      <c r="E458" s="5"/>
      <c r="F458" s="55">
        <f>F459</f>
        <v>12927</v>
      </c>
      <c r="G458" s="48">
        <f>G459</f>
        <v>0</v>
      </c>
    </row>
    <row r="459" spans="1:7" ht="18" customHeight="1">
      <c r="A459" s="28" t="s">
        <v>252</v>
      </c>
      <c r="B459" s="5" t="s">
        <v>173</v>
      </c>
      <c r="C459" s="5" t="s">
        <v>179</v>
      </c>
      <c r="D459" s="5" t="s">
        <v>517</v>
      </c>
      <c r="E459" s="5" t="s">
        <v>251</v>
      </c>
      <c r="F459" s="54">
        <v>12927</v>
      </c>
      <c r="G459" s="78">
        <v>0</v>
      </c>
    </row>
    <row r="460" spans="1:7" ht="15.75">
      <c r="A460" s="35" t="s">
        <v>153</v>
      </c>
      <c r="B460" s="2">
        <v>12</v>
      </c>
      <c r="C460" s="4" t="s">
        <v>169</v>
      </c>
      <c r="D460" s="2"/>
      <c r="E460" s="5"/>
      <c r="F460" s="53">
        <f>F461+F467</f>
        <v>2310</v>
      </c>
      <c r="G460" s="25">
        <f>G461+G467</f>
        <v>340.6</v>
      </c>
    </row>
    <row r="461" spans="1:7" ht="15.75">
      <c r="A461" s="26" t="s">
        <v>158</v>
      </c>
      <c r="B461" s="3">
        <v>12</v>
      </c>
      <c r="C461" s="5" t="s">
        <v>168</v>
      </c>
      <c r="D461" s="5"/>
      <c r="E461" s="5"/>
      <c r="F461" s="54">
        <f>F462</f>
        <v>1110</v>
      </c>
      <c r="G461" s="27">
        <f>G462</f>
        <v>88.1</v>
      </c>
    </row>
    <row r="462" spans="1:7" ht="27" customHeight="1">
      <c r="A462" s="28" t="s">
        <v>48</v>
      </c>
      <c r="B462" s="3">
        <v>12</v>
      </c>
      <c r="C462" s="5" t="s">
        <v>168</v>
      </c>
      <c r="D462" s="5" t="s">
        <v>91</v>
      </c>
      <c r="E462" s="5"/>
      <c r="F462" s="54">
        <f>F463+F465</f>
        <v>1110</v>
      </c>
      <c r="G462" s="27">
        <f>G463+G465</f>
        <v>88.1</v>
      </c>
    </row>
    <row r="463" spans="1:7" ht="30">
      <c r="A463" s="28" t="s">
        <v>166</v>
      </c>
      <c r="B463" s="3">
        <v>12</v>
      </c>
      <c r="C463" s="5" t="s">
        <v>168</v>
      </c>
      <c r="D463" s="5" t="s">
        <v>464</v>
      </c>
      <c r="E463" s="5"/>
      <c r="F463" s="54">
        <f>F464</f>
        <v>660</v>
      </c>
      <c r="G463" s="27">
        <f>G464</f>
        <v>88.1</v>
      </c>
    </row>
    <row r="464" spans="1:7" ht="30.75" customHeight="1">
      <c r="A464" s="28" t="s">
        <v>267</v>
      </c>
      <c r="B464" s="3">
        <v>12</v>
      </c>
      <c r="C464" s="5" t="s">
        <v>168</v>
      </c>
      <c r="D464" s="5" t="s">
        <v>464</v>
      </c>
      <c r="E464" s="5" t="s">
        <v>234</v>
      </c>
      <c r="F464" s="54">
        <v>660</v>
      </c>
      <c r="G464" s="78">
        <v>88.1</v>
      </c>
    </row>
    <row r="465" spans="1:7" ht="30">
      <c r="A465" s="28" t="s">
        <v>531</v>
      </c>
      <c r="B465" s="3">
        <v>12</v>
      </c>
      <c r="C465" s="5" t="s">
        <v>168</v>
      </c>
      <c r="D465" s="5" t="s">
        <v>522</v>
      </c>
      <c r="E465" s="5"/>
      <c r="F465" s="54">
        <f>F466</f>
        <v>450</v>
      </c>
      <c r="G465" s="27">
        <f>G466</f>
        <v>0</v>
      </c>
    </row>
    <row r="466" spans="1:7" ht="45">
      <c r="A466" s="28" t="s">
        <v>271</v>
      </c>
      <c r="B466" s="3">
        <v>12</v>
      </c>
      <c r="C466" s="5" t="s">
        <v>168</v>
      </c>
      <c r="D466" s="5" t="s">
        <v>522</v>
      </c>
      <c r="E466" s="5" t="s">
        <v>255</v>
      </c>
      <c r="F466" s="54">
        <f>350+100</f>
        <v>450</v>
      </c>
      <c r="G466" s="78">
        <v>0</v>
      </c>
    </row>
    <row r="467" spans="1:7" ht="15">
      <c r="A467" s="28" t="s">
        <v>159</v>
      </c>
      <c r="B467" s="3">
        <v>12</v>
      </c>
      <c r="C467" s="5" t="s">
        <v>179</v>
      </c>
      <c r="D467" s="5"/>
      <c r="E467" s="5"/>
      <c r="F467" s="54">
        <f>F468</f>
        <v>1200</v>
      </c>
      <c r="G467" s="27">
        <f>G468</f>
        <v>252.5</v>
      </c>
    </row>
    <row r="468" spans="1:7" ht="27" customHeight="1">
      <c r="A468" s="28" t="s">
        <v>48</v>
      </c>
      <c r="B468" s="3">
        <v>12</v>
      </c>
      <c r="C468" s="5" t="s">
        <v>179</v>
      </c>
      <c r="D468" s="5" t="s">
        <v>91</v>
      </c>
      <c r="E468" s="5"/>
      <c r="F468" s="54">
        <f>F469+F471</f>
        <v>1200</v>
      </c>
      <c r="G468" s="27">
        <f>G469+G471</f>
        <v>252.5</v>
      </c>
    </row>
    <row r="469" spans="1:7" ht="30">
      <c r="A469" s="28" t="s">
        <v>122</v>
      </c>
      <c r="B469" s="3">
        <v>12</v>
      </c>
      <c r="C469" s="5" t="s">
        <v>179</v>
      </c>
      <c r="D469" s="5" t="s">
        <v>465</v>
      </c>
      <c r="E469" s="5"/>
      <c r="F469" s="54">
        <f>F470</f>
        <v>1000</v>
      </c>
      <c r="G469" s="27">
        <f>G470</f>
        <v>252.5</v>
      </c>
    </row>
    <row r="470" spans="1:7" ht="45" customHeight="1">
      <c r="A470" s="28" t="s">
        <v>271</v>
      </c>
      <c r="B470" s="3">
        <v>12</v>
      </c>
      <c r="C470" s="5" t="s">
        <v>179</v>
      </c>
      <c r="D470" s="5" t="s">
        <v>523</v>
      </c>
      <c r="E470" s="5" t="s">
        <v>255</v>
      </c>
      <c r="F470" s="54">
        <f>1000</f>
        <v>1000</v>
      </c>
      <c r="G470" s="78">
        <v>252.5</v>
      </c>
    </row>
    <row r="471" spans="1:7" ht="45" customHeight="1">
      <c r="A471" s="28" t="s">
        <v>530</v>
      </c>
      <c r="B471" s="3">
        <v>12</v>
      </c>
      <c r="C471" s="5" t="s">
        <v>179</v>
      </c>
      <c r="D471" s="5" t="s">
        <v>523</v>
      </c>
      <c r="E471" s="5"/>
      <c r="F471" s="54">
        <f>F472</f>
        <v>200</v>
      </c>
      <c r="G471" s="27">
        <f>G472</f>
        <v>0</v>
      </c>
    </row>
    <row r="472" spans="1:7" ht="30">
      <c r="A472" s="28" t="s">
        <v>267</v>
      </c>
      <c r="B472" s="3">
        <v>12</v>
      </c>
      <c r="C472" s="5" t="s">
        <v>179</v>
      </c>
      <c r="D472" s="5" t="s">
        <v>523</v>
      </c>
      <c r="E472" s="5" t="s">
        <v>234</v>
      </c>
      <c r="F472" s="54">
        <v>200</v>
      </c>
      <c r="G472" s="78">
        <v>0</v>
      </c>
    </row>
    <row r="473" spans="1:7" ht="29.25">
      <c r="A473" s="36" t="s">
        <v>140</v>
      </c>
      <c r="B473" s="4" t="s">
        <v>174</v>
      </c>
      <c r="C473" s="4" t="s">
        <v>169</v>
      </c>
      <c r="D473" s="4"/>
      <c r="E473" s="5"/>
      <c r="F473" s="53">
        <f>F474</f>
        <v>350</v>
      </c>
      <c r="G473" s="25">
        <f>G474</f>
        <v>0</v>
      </c>
    </row>
    <row r="474" spans="1:7" ht="32.25" customHeight="1">
      <c r="A474" s="26" t="s">
        <v>223</v>
      </c>
      <c r="B474" s="5" t="s">
        <v>174</v>
      </c>
      <c r="C474" s="5" t="s">
        <v>168</v>
      </c>
      <c r="D474" s="5"/>
      <c r="E474" s="5"/>
      <c r="F474" s="54">
        <f>F475</f>
        <v>350</v>
      </c>
      <c r="G474" s="27">
        <f>G475</f>
        <v>0</v>
      </c>
    </row>
    <row r="475" spans="1:7" ht="15" customHeight="1">
      <c r="A475" s="28" t="s">
        <v>323</v>
      </c>
      <c r="B475" s="5" t="s">
        <v>174</v>
      </c>
      <c r="C475" s="5" t="s">
        <v>168</v>
      </c>
      <c r="D475" s="5" t="s">
        <v>92</v>
      </c>
      <c r="E475" s="5"/>
      <c r="F475" s="54">
        <f>F477</f>
        <v>350</v>
      </c>
      <c r="G475" s="27">
        <f>G477</f>
        <v>0</v>
      </c>
    </row>
    <row r="476" spans="1:7" ht="15">
      <c r="A476" s="28" t="s">
        <v>211</v>
      </c>
      <c r="B476" s="5" t="s">
        <v>174</v>
      </c>
      <c r="C476" s="5" t="s">
        <v>168</v>
      </c>
      <c r="D476" s="5" t="s">
        <v>466</v>
      </c>
      <c r="E476" s="5"/>
      <c r="F476" s="54">
        <f>F477</f>
        <v>350</v>
      </c>
      <c r="G476" s="27">
        <f>G477</f>
        <v>0</v>
      </c>
    </row>
    <row r="477" spans="1:7" ht="15">
      <c r="A477" s="28" t="s">
        <v>269</v>
      </c>
      <c r="B477" s="5" t="s">
        <v>174</v>
      </c>
      <c r="C477" s="5" t="s">
        <v>168</v>
      </c>
      <c r="D477" s="5" t="s">
        <v>466</v>
      </c>
      <c r="E477" s="5" t="s">
        <v>268</v>
      </c>
      <c r="F477" s="54">
        <v>350</v>
      </c>
      <c r="G477" s="78">
        <v>0</v>
      </c>
    </row>
    <row r="478" spans="1:7" s="19" customFormat="1" ht="15" thickBot="1">
      <c r="A478" s="37" t="s">
        <v>21</v>
      </c>
      <c r="B478" s="38"/>
      <c r="C478" s="38"/>
      <c r="D478" s="38"/>
      <c r="E478" s="38"/>
      <c r="F478" s="56">
        <f>F473+F460+F435+F377+F293+F272+F169+F134+F123+F11</f>
        <v>754945.1</v>
      </c>
      <c r="G478" s="39">
        <f>G473+G460+G435+G377+G293+G272+G169+G134+G123+G11</f>
        <v>97440.6</v>
      </c>
    </row>
  </sheetData>
  <sheetProtection/>
  <autoFilter ref="A10:F478"/>
  <mergeCells count="12">
    <mergeCell ref="B1:G1"/>
    <mergeCell ref="A2:G2"/>
    <mergeCell ref="A3:G3"/>
    <mergeCell ref="B4:G4"/>
    <mergeCell ref="F8:G8"/>
    <mergeCell ref="E8:E9"/>
    <mergeCell ref="A5:F5"/>
    <mergeCell ref="A8:A9"/>
    <mergeCell ref="B8:B9"/>
    <mergeCell ref="C8:C9"/>
    <mergeCell ref="D8:D9"/>
    <mergeCell ref="A6:G6"/>
  </mergeCells>
  <printOptions/>
  <pageMargins left="0.5511811023622047" right="0.3937007874015748" top="0.27" bottom="0.44" header="0" footer="0.1968503937007874"/>
  <pageSetup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1"/>
  <sheetViews>
    <sheetView zoomScalePageLayoutView="0" workbookViewId="0" topLeftCell="A1">
      <selection activeCell="J9" sqref="J9"/>
    </sheetView>
  </sheetViews>
  <sheetFormatPr defaultColWidth="9.00390625" defaultRowHeight="12.75" outlineLevelRow="2"/>
  <cols>
    <col min="1" max="1" width="48.75390625" style="1" customWidth="1"/>
    <col min="2" max="2" width="6.625" style="1" customWidth="1"/>
    <col min="3" max="3" width="7.25390625" style="18" customWidth="1"/>
    <col min="4" max="4" width="6.25390625" style="18" customWidth="1"/>
    <col min="5" max="5" width="9.00390625" style="18" customWidth="1"/>
    <col min="6" max="6" width="6.375" style="18" customWidth="1"/>
    <col min="7" max="7" width="10.25390625" style="18" customWidth="1"/>
    <col min="8" max="8" width="11.625" style="75" customWidth="1"/>
  </cols>
  <sheetData>
    <row r="1" spans="2:8" ht="19.5" customHeight="1">
      <c r="B1" s="91" t="s">
        <v>117</v>
      </c>
      <c r="C1" s="91"/>
      <c r="D1" s="91"/>
      <c r="E1" s="91"/>
      <c r="F1" s="91"/>
      <c r="G1" s="91"/>
      <c r="H1" s="91"/>
    </row>
    <row r="2" spans="2:8" ht="16.5" customHeight="1">
      <c r="B2" s="93" t="s">
        <v>542</v>
      </c>
      <c r="C2" s="93"/>
      <c r="D2" s="93"/>
      <c r="E2" s="93"/>
      <c r="F2" s="93"/>
      <c r="G2" s="93"/>
      <c r="H2" s="93"/>
    </row>
    <row r="3" spans="2:8" ht="18" customHeight="1">
      <c r="B3" s="94" t="s">
        <v>545</v>
      </c>
      <c r="C3" s="94"/>
      <c r="D3" s="94"/>
      <c r="E3" s="94"/>
      <c r="F3" s="94"/>
      <c r="G3" s="94"/>
      <c r="H3" s="94"/>
    </row>
    <row r="4" spans="2:8" ht="17.25" customHeight="1">
      <c r="B4" s="93" t="s">
        <v>546</v>
      </c>
      <c r="C4" s="93"/>
      <c r="D4" s="93"/>
      <c r="E4" s="93"/>
      <c r="F4" s="93"/>
      <c r="G4" s="93"/>
      <c r="H4" s="93"/>
    </row>
    <row r="5" spans="2:8" ht="13.5" customHeight="1">
      <c r="B5" s="94" t="s">
        <v>547</v>
      </c>
      <c r="C5" s="94"/>
      <c r="D5" s="94"/>
      <c r="E5" s="94"/>
      <c r="F5" s="94"/>
      <c r="G5" s="94"/>
      <c r="H5" s="94"/>
    </row>
    <row r="6" spans="1:7" ht="14.25" customHeight="1">
      <c r="A6" s="96"/>
      <c r="B6" s="96"/>
      <c r="C6" s="96"/>
      <c r="D6" s="96"/>
      <c r="E6" s="96"/>
      <c r="F6" s="96"/>
      <c r="G6" s="96"/>
    </row>
    <row r="7" spans="1:7" ht="33.75" customHeight="1">
      <c r="A7" s="99" t="s">
        <v>7</v>
      </c>
      <c r="B7" s="99"/>
      <c r="C7" s="99"/>
      <c r="D7" s="99"/>
      <c r="E7" s="99"/>
      <c r="F7" s="99"/>
      <c r="G7" s="99"/>
    </row>
    <row r="8" spans="1:8" ht="15" customHeight="1" thickBot="1">
      <c r="A8" s="16"/>
      <c r="B8" s="16"/>
      <c r="C8" s="16"/>
      <c r="D8" s="16"/>
      <c r="E8" s="16"/>
      <c r="F8" s="16"/>
      <c r="G8" s="17"/>
      <c r="H8" s="76"/>
    </row>
    <row r="9" spans="1:8" ht="18" customHeight="1">
      <c r="A9" s="88" t="s">
        <v>128</v>
      </c>
      <c r="B9" s="101" t="s">
        <v>190</v>
      </c>
      <c r="C9" s="85" t="s">
        <v>544</v>
      </c>
      <c r="D9" s="85" t="s">
        <v>162</v>
      </c>
      <c r="E9" s="85" t="s">
        <v>314</v>
      </c>
      <c r="F9" s="83" t="s">
        <v>224</v>
      </c>
      <c r="G9" s="97" t="s">
        <v>534</v>
      </c>
      <c r="H9" s="98"/>
    </row>
    <row r="10" spans="1:8" ht="51" customHeight="1">
      <c r="A10" s="89"/>
      <c r="B10" s="95"/>
      <c r="C10" s="95"/>
      <c r="D10" s="95"/>
      <c r="E10" s="95"/>
      <c r="F10" s="100"/>
      <c r="G10" s="82" t="s">
        <v>532</v>
      </c>
      <c r="H10" s="77" t="s">
        <v>533</v>
      </c>
    </row>
    <row r="11" spans="1:8" ht="12.75">
      <c r="A11" s="23">
        <v>1</v>
      </c>
      <c r="B11" s="6">
        <v>2</v>
      </c>
      <c r="C11" s="6">
        <v>3</v>
      </c>
      <c r="D11" s="6">
        <v>4</v>
      </c>
      <c r="E11" s="6">
        <v>5</v>
      </c>
      <c r="F11" s="52">
        <v>6</v>
      </c>
      <c r="G11" s="23">
        <v>7</v>
      </c>
      <c r="H11" s="81">
        <v>8</v>
      </c>
    </row>
    <row r="12" spans="1:8" ht="47.25">
      <c r="A12" s="42" t="s">
        <v>191</v>
      </c>
      <c r="B12" s="9" t="s">
        <v>192</v>
      </c>
      <c r="C12" s="10"/>
      <c r="D12" s="10"/>
      <c r="E12" s="10"/>
      <c r="F12" s="58"/>
      <c r="G12" s="67">
        <f>G13+G34</f>
        <v>12037.800000000001</v>
      </c>
      <c r="H12" s="68">
        <f>H13+H34</f>
        <v>1544.5999999999997</v>
      </c>
    </row>
    <row r="13" spans="1:8" ht="15.75">
      <c r="A13" s="24" t="s">
        <v>129</v>
      </c>
      <c r="B13" s="11" t="s">
        <v>192</v>
      </c>
      <c r="C13" s="11" t="s">
        <v>168</v>
      </c>
      <c r="D13" s="11" t="s">
        <v>169</v>
      </c>
      <c r="E13" s="6"/>
      <c r="F13" s="52"/>
      <c r="G13" s="69">
        <f>G14</f>
        <v>9285.400000000001</v>
      </c>
      <c r="H13" s="25">
        <f>H14</f>
        <v>1544.5999999999997</v>
      </c>
    </row>
    <row r="14" spans="1:8" ht="15.75">
      <c r="A14" s="26" t="s">
        <v>137</v>
      </c>
      <c r="B14" s="8" t="s">
        <v>192</v>
      </c>
      <c r="C14" s="5" t="s">
        <v>168</v>
      </c>
      <c r="D14" s="5" t="s">
        <v>174</v>
      </c>
      <c r="E14" s="5"/>
      <c r="F14" s="59"/>
      <c r="G14" s="70">
        <f>G15</f>
        <v>9285.400000000001</v>
      </c>
      <c r="H14" s="27">
        <f>H15</f>
        <v>1544.5999999999997</v>
      </c>
    </row>
    <row r="15" spans="1:8" ht="57.75" customHeight="1">
      <c r="A15" s="28" t="s">
        <v>64</v>
      </c>
      <c r="B15" s="8" t="s">
        <v>192</v>
      </c>
      <c r="C15" s="5" t="s">
        <v>168</v>
      </c>
      <c r="D15" s="5" t="s">
        <v>174</v>
      </c>
      <c r="E15" s="5" t="s">
        <v>53</v>
      </c>
      <c r="F15" s="59"/>
      <c r="G15" s="70">
        <f>G16+G22+G26+G31</f>
        <v>9285.400000000001</v>
      </c>
      <c r="H15" s="27">
        <f>H16+H22+H26+H31</f>
        <v>1544.5999999999997</v>
      </c>
    </row>
    <row r="16" spans="1:8" ht="30">
      <c r="A16" s="28" t="s">
        <v>45</v>
      </c>
      <c r="B16" s="8" t="s">
        <v>192</v>
      </c>
      <c r="C16" s="5" t="s">
        <v>168</v>
      </c>
      <c r="D16" s="5" t="s">
        <v>174</v>
      </c>
      <c r="E16" s="5" t="s">
        <v>54</v>
      </c>
      <c r="F16" s="59"/>
      <c r="G16" s="70">
        <f>G17</f>
        <v>7205.2</v>
      </c>
      <c r="H16" s="27">
        <f>H17</f>
        <v>1346.6</v>
      </c>
    </row>
    <row r="17" spans="1:8" ht="30">
      <c r="A17" s="28" t="s">
        <v>24</v>
      </c>
      <c r="B17" s="8" t="s">
        <v>192</v>
      </c>
      <c r="C17" s="5" t="s">
        <v>168</v>
      </c>
      <c r="D17" s="5" t="s">
        <v>174</v>
      </c>
      <c r="E17" s="5" t="s">
        <v>376</v>
      </c>
      <c r="F17" s="59"/>
      <c r="G17" s="70">
        <f>G18+G19+G20+G21</f>
        <v>7205.2</v>
      </c>
      <c r="H17" s="27">
        <f>H18+H19+H20+H21</f>
        <v>1346.6</v>
      </c>
    </row>
    <row r="18" spans="1:8" ht="30.75" customHeight="1">
      <c r="A18" s="28" t="s">
        <v>265</v>
      </c>
      <c r="B18" s="8" t="s">
        <v>192</v>
      </c>
      <c r="C18" s="5" t="s">
        <v>168</v>
      </c>
      <c r="D18" s="5" t="s">
        <v>174</v>
      </c>
      <c r="E18" s="5" t="s">
        <v>376</v>
      </c>
      <c r="F18" s="59" t="s">
        <v>236</v>
      </c>
      <c r="G18" s="70">
        <f>6221.5-114.4+200+85</f>
        <v>6392.1</v>
      </c>
      <c r="H18" s="74">
        <v>1246.2</v>
      </c>
    </row>
    <row r="19" spans="1:8" ht="30">
      <c r="A19" s="28" t="s">
        <v>266</v>
      </c>
      <c r="B19" s="8" t="s">
        <v>192</v>
      </c>
      <c r="C19" s="5" t="s">
        <v>168</v>
      </c>
      <c r="D19" s="5" t="s">
        <v>174</v>
      </c>
      <c r="E19" s="5" t="s">
        <v>376</v>
      </c>
      <c r="F19" s="59" t="s">
        <v>237</v>
      </c>
      <c r="G19" s="70">
        <v>26.9</v>
      </c>
      <c r="H19" s="74">
        <v>5.7</v>
      </c>
    </row>
    <row r="20" spans="1:8" ht="30">
      <c r="A20" s="28" t="s">
        <v>247</v>
      </c>
      <c r="B20" s="8" t="s">
        <v>192</v>
      </c>
      <c r="C20" s="5" t="s">
        <v>168</v>
      </c>
      <c r="D20" s="5" t="s">
        <v>174</v>
      </c>
      <c r="E20" s="5" t="s">
        <v>376</v>
      </c>
      <c r="F20" s="59" t="s">
        <v>246</v>
      </c>
      <c r="G20" s="70">
        <v>212.8</v>
      </c>
      <c r="H20" s="74">
        <v>20.6</v>
      </c>
    </row>
    <row r="21" spans="1:8" ht="30">
      <c r="A21" s="28" t="s">
        <v>267</v>
      </c>
      <c r="B21" s="8" t="s">
        <v>192</v>
      </c>
      <c r="C21" s="5" t="s">
        <v>168</v>
      </c>
      <c r="D21" s="5" t="s">
        <v>174</v>
      </c>
      <c r="E21" s="5" t="s">
        <v>376</v>
      </c>
      <c r="F21" s="59" t="s">
        <v>234</v>
      </c>
      <c r="G21" s="70">
        <f>623.4-50</f>
        <v>573.4</v>
      </c>
      <c r="H21" s="74">
        <v>74.1</v>
      </c>
    </row>
    <row r="22" spans="1:8" ht="30">
      <c r="A22" s="28" t="s">
        <v>46</v>
      </c>
      <c r="B22" s="8" t="s">
        <v>192</v>
      </c>
      <c r="C22" s="5" t="s">
        <v>168</v>
      </c>
      <c r="D22" s="5" t="s">
        <v>174</v>
      </c>
      <c r="E22" s="5" t="s">
        <v>55</v>
      </c>
      <c r="F22" s="59"/>
      <c r="G22" s="70">
        <f>G23</f>
        <v>489.5</v>
      </c>
      <c r="H22" s="27">
        <f>H23</f>
        <v>96.1</v>
      </c>
    </row>
    <row r="23" spans="1:8" ht="30">
      <c r="A23" s="28" t="s">
        <v>24</v>
      </c>
      <c r="B23" s="8" t="s">
        <v>192</v>
      </c>
      <c r="C23" s="5" t="s">
        <v>168</v>
      </c>
      <c r="D23" s="5" t="s">
        <v>174</v>
      </c>
      <c r="E23" s="5" t="s">
        <v>377</v>
      </c>
      <c r="F23" s="59"/>
      <c r="G23" s="70">
        <f>G24+G25</f>
        <v>489.5</v>
      </c>
      <c r="H23" s="27">
        <f>H24+H25</f>
        <v>96.1</v>
      </c>
    </row>
    <row r="24" spans="1:8" ht="30.75" customHeight="1">
      <c r="A24" s="28" t="s">
        <v>265</v>
      </c>
      <c r="B24" s="8" t="s">
        <v>192</v>
      </c>
      <c r="C24" s="5" t="s">
        <v>168</v>
      </c>
      <c r="D24" s="5" t="s">
        <v>174</v>
      </c>
      <c r="E24" s="5" t="s">
        <v>377</v>
      </c>
      <c r="F24" s="59" t="s">
        <v>236</v>
      </c>
      <c r="G24" s="70">
        <v>488.9</v>
      </c>
      <c r="H24" s="74">
        <v>96</v>
      </c>
    </row>
    <row r="25" spans="1:8" ht="30">
      <c r="A25" s="28" t="s">
        <v>266</v>
      </c>
      <c r="B25" s="8" t="s">
        <v>192</v>
      </c>
      <c r="C25" s="5" t="s">
        <v>168</v>
      </c>
      <c r="D25" s="5" t="s">
        <v>174</v>
      </c>
      <c r="E25" s="5" t="s">
        <v>377</v>
      </c>
      <c r="F25" s="59" t="s">
        <v>237</v>
      </c>
      <c r="G25" s="70">
        <v>0.6</v>
      </c>
      <c r="H25" s="74">
        <v>0.1</v>
      </c>
    </row>
    <row r="26" spans="1:8" ht="46.5" customHeight="1">
      <c r="A26" s="28" t="s">
        <v>285</v>
      </c>
      <c r="B26" s="8" t="s">
        <v>192</v>
      </c>
      <c r="C26" s="5" t="s">
        <v>168</v>
      </c>
      <c r="D26" s="5" t="s">
        <v>174</v>
      </c>
      <c r="E26" s="5" t="s">
        <v>322</v>
      </c>
      <c r="F26" s="59"/>
      <c r="G26" s="70">
        <f>G27</f>
        <v>1325</v>
      </c>
      <c r="H26" s="27">
        <f>H27</f>
        <v>40.8</v>
      </c>
    </row>
    <row r="27" spans="1:8" ht="30">
      <c r="A27" s="28" t="s">
        <v>24</v>
      </c>
      <c r="B27" s="8" t="s">
        <v>192</v>
      </c>
      <c r="C27" s="5" t="s">
        <v>168</v>
      </c>
      <c r="D27" s="5" t="s">
        <v>174</v>
      </c>
      <c r="E27" s="5" t="s">
        <v>378</v>
      </c>
      <c r="F27" s="59"/>
      <c r="G27" s="70">
        <f>G28+G29+G30</f>
        <v>1325</v>
      </c>
      <c r="H27" s="27">
        <f>H28+H29+H30</f>
        <v>40.8</v>
      </c>
    </row>
    <row r="28" spans="1:8" ht="30">
      <c r="A28" s="28" t="s">
        <v>267</v>
      </c>
      <c r="B28" s="8" t="s">
        <v>192</v>
      </c>
      <c r="C28" s="5" t="s">
        <v>168</v>
      </c>
      <c r="D28" s="5" t="s">
        <v>174</v>
      </c>
      <c r="E28" s="5" t="s">
        <v>378</v>
      </c>
      <c r="F28" s="59" t="s">
        <v>234</v>
      </c>
      <c r="G28" s="70">
        <f>1220-500</f>
        <v>720</v>
      </c>
      <c r="H28" s="74">
        <v>40.8</v>
      </c>
    </row>
    <row r="29" spans="1:8" ht="45">
      <c r="A29" s="28" t="s">
        <v>271</v>
      </c>
      <c r="B29" s="8" t="s">
        <v>192</v>
      </c>
      <c r="C29" s="5" t="s">
        <v>168</v>
      </c>
      <c r="D29" s="5" t="s">
        <v>174</v>
      </c>
      <c r="E29" s="5" t="s">
        <v>378</v>
      </c>
      <c r="F29" s="59" t="s">
        <v>255</v>
      </c>
      <c r="G29" s="70">
        <v>600</v>
      </c>
      <c r="H29" s="74">
        <v>0</v>
      </c>
    </row>
    <row r="30" spans="1:8" ht="15.75">
      <c r="A30" s="28" t="s">
        <v>239</v>
      </c>
      <c r="B30" s="8" t="s">
        <v>192</v>
      </c>
      <c r="C30" s="5" t="s">
        <v>168</v>
      </c>
      <c r="D30" s="5" t="s">
        <v>174</v>
      </c>
      <c r="E30" s="5" t="s">
        <v>378</v>
      </c>
      <c r="F30" s="59" t="s">
        <v>238</v>
      </c>
      <c r="G30" s="70">
        <v>5</v>
      </c>
      <c r="H30" s="74">
        <v>0</v>
      </c>
    </row>
    <row r="31" spans="1:8" ht="15.75">
      <c r="A31" s="28" t="s">
        <v>379</v>
      </c>
      <c r="B31" s="8" t="s">
        <v>192</v>
      </c>
      <c r="C31" s="5" t="s">
        <v>168</v>
      </c>
      <c r="D31" s="5" t="s">
        <v>174</v>
      </c>
      <c r="E31" s="5" t="s">
        <v>380</v>
      </c>
      <c r="F31" s="59"/>
      <c r="G31" s="70">
        <f>G32</f>
        <v>265.7</v>
      </c>
      <c r="H31" s="27">
        <f>H32</f>
        <v>61.1</v>
      </c>
    </row>
    <row r="32" spans="1:8" ht="30">
      <c r="A32" s="28" t="s">
        <v>284</v>
      </c>
      <c r="B32" s="8" t="s">
        <v>192</v>
      </c>
      <c r="C32" s="5" t="s">
        <v>168</v>
      </c>
      <c r="D32" s="5" t="s">
        <v>174</v>
      </c>
      <c r="E32" s="5" t="s">
        <v>478</v>
      </c>
      <c r="F32" s="59"/>
      <c r="G32" s="70">
        <f>G33</f>
        <v>265.7</v>
      </c>
      <c r="H32" s="27">
        <f>H33</f>
        <v>61.1</v>
      </c>
    </row>
    <row r="33" spans="1:8" ht="32.25" customHeight="1">
      <c r="A33" s="28" t="s">
        <v>265</v>
      </c>
      <c r="B33" s="8" t="s">
        <v>192</v>
      </c>
      <c r="C33" s="5" t="s">
        <v>168</v>
      </c>
      <c r="D33" s="5" t="s">
        <v>174</v>
      </c>
      <c r="E33" s="5" t="s">
        <v>478</v>
      </c>
      <c r="F33" s="59" t="s">
        <v>236</v>
      </c>
      <c r="G33" s="70">
        <v>265.7</v>
      </c>
      <c r="H33" s="74">
        <v>61.1</v>
      </c>
    </row>
    <row r="34" spans="1:8" ht="15.75">
      <c r="A34" s="24" t="s">
        <v>132</v>
      </c>
      <c r="B34" s="12" t="s">
        <v>192</v>
      </c>
      <c r="C34" s="4" t="s">
        <v>171</v>
      </c>
      <c r="D34" s="4" t="s">
        <v>169</v>
      </c>
      <c r="E34" s="4"/>
      <c r="F34" s="60"/>
      <c r="G34" s="69">
        <f>G35</f>
        <v>2752.4</v>
      </c>
      <c r="H34" s="25">
        <f>H35</f>
        <v>0</v>
      </c>
    </row>
    <row r="35" spans="1:8" ht="31.5">
      <c r="A35" s="26" t="s">
        <v>148</v>
      </c>
      <c r="B35" s="8" t="s">
        <v>192</v>
      </c>
      <c r="C35" s="5" t="s">
        <v>171</v>
      </c>
      <c r="D35" s="5" t="s">
        <v>177</v>
      </c>
      <c r="E35" s="5"/>
      <c r="F35" s="59"/>
      <c r="G35" s="70">
        <f>G36</f>
        <v>2752.4</v>
      </c>
      <c r="H35" s="27">
        <f>H36</f>
        <v>0</v>
      </c>
    </row>
    <row r="36" spans="1:8" ht="45">
      <c r="A36" s="28" t="s">
        <v>47</v>
      </c>
      <c r="B36" s="8" t="s">
        <v>192</v>
      </c>
      <c r="C36" s="5" t="s">
        <v>171</v>
      </c>
      <c r="D36" s="5" t="s">
        <v>177</v>
      </c>
      <c r="E36" s="5" t="s">
        <v>56</v>
      </c>
      <c r="F36" s="59"/>
      <c r="G36" s="70">
        <f>G38</f>
        <v>2752.4</v>
      </c>
      <c r="H36" s="27">
        <f>H38</f>
        <v>0</v>
      </c>
    </row>
    <row r="37" spans="1:8" ht="30">
      <c r="A37" s="28" t="s">
        <v>24</v>
      </c>
      <c r="B37" s="8" t="s">
        <v>192</v>
      </c>
      <c r="C37" s="5" t="s">
        <v>171</v>
      </c>
      <c r="D37" s="5" t="s">
        <v>177</v>
      </c>
      <c r="E37" s="5" t="s">
        <v>392</v>
      </c>
      <c r="F37" s="59"/>
      <c r="G37" s="70">
        <f>G38</f>
        <v>2752.4</v>
      </c>
      <c r="H37" s="27">
        <f>H38</f>
        <v>0</v>
      </c>
    </row>
    <row r="38" spans="1:8" ht="30">
      <c r="A38" s="28" t="s">
        <v>267</v>
      </c>
      <c r="B38" s="8" t="s">
        <v>192</v>
      </c>
      <c r="C38" s="5" t="s">
        <v>171</v>
      </c>
      <c r="D38" s="5" t="s">
        <v>177</v>
      </c>
      <c r="E38" s="5" t="s">
        <v>392</v>
      </c>
      <c r="F38" s="59" t="s">
        <v>234</v>
      </c>
      <c r="G38" s="70">
        <f>2000+823.4+129-200</f>
        <v>2752.4</v>
      </c>
      <c r="H38" s="74">
        <v>0</v>
      </c>
    </row>
    <row r="39" spans="1:8" ht="48">
      <c r="A39" s="43" t="s">
        <v>193</v>
      </c>
      <c r="B39" s="7" t="s">
        <v>194</v>
      </c>
      <c r="C39" s="7"/>
      <c r="D39" s="7"/>
      <c r="E39" s="7"/>
      <c r="F39" s="61"/>
      <c r="G39" s="67">
        <f>G40+G99+G112+G144+G249+G263+G282+G350+G340</f>
        <v>547010.75</v>
      </c>
      <c r="H39" s="68">
        <f>H40+H99+H112+H144+H249+H263+H282+H350+H340</f>
        <v>59698.30000000001</v>
      </c>
    </row>
    <row r="40" spans="1:8" ht="15.75">
      <c r="A40" s="24" t="s">
        <v>129</v>
      </c>
      <c r="B40" s="4" t="s">
        <v>194</v>
      </c>
      <c r="C40" s="4" t="s">
        <v>168</v>
      </c>
      <c r="D40" s="4" t="s">
        <v>169</v>
      </c>
      <c r="E40" s="4"/>
      <c r="F40" s="60"/>
      <c r="G40" s="69">
        <f>G41+G64+G68</f>
        <v>89064.1</v>
      </c>
      <c r="H40" s="25">
        <f>H41+H64+H68</f>
        <v>11905.6</v>
      </c>
    </row>
    <row r="41" spans="1:8" ht="65.25" customHeight="1">
      <c r="A41" s="26" t="s">
        <v>220</v>
      </c>
      <c r="B41" s="8" t="s">
        <v>194</v>
      </c>
      <c r="C41" s="5" t="s">
        <v>168</v>
      </c>
      <c r="D41" s="5" t="s">
        <v>171</v>
      </c>
      <c r="E41" s="5"/>
      <c r="F41" s="59"/>
      <c r="G41" s="70">
        <f>G42</f>
        <v>57631.700000000004</v>
      </c>
      <c r="H41" s="27">
        <f>H42</f>
        <v>9367.5</v>
      </c>
    </row>
    <row r="42" spans="1:8" ht="60">
      <c r="A42" s="28" t="s">
        <v>49</v>
      </c>
      <c r="B42" s="8" t="s">
        <v>194</v>
      </c>
      <c r="C42" s="5" t="s">
        <v>168</v>
      </c>
      <c r="D42" s="5" t="s">
        <v>171</v>
      </c>
      <c r="E42" s="5" t="s">
        <v>278</v>
      </c>
      <c r="F42" s="59"/>
      <c r="G42" s="70">
        <f>G43+G47+G54+G57</f>
        <v>57631.700000000004</v>
      </c>
      <c r="H42" s="27">
        <f>H43+H47+H54+H57</f>
        <v>9367.5</v>
      </c>
    </row>
    <row r="43" spans="1:8" ht="15.75">
      <c r="A43" s="28" t="s">
        <v>97</v>
      </c>
      <c r="B43" s="8" t="s">
        <v>194</v>
      </c>
      <c r="C43" s="5" t="s">
        <v>168</v>
      </c>
      <c r="D43" s="5" t="s">
        <v>171</v>
      </c>
      <c r="E43" s="5" t="s">
        <v>279</v>
      </c>
      <c r="F43" s="59"/>
      <c r="G43" s="70">
        <f>G44</f>
        <v>1466.4</v>
      </c>
      <c r="H43" s="27">
        <f>H44</f>
        <v>331.3</v>
      </c>
    </row>
    <row r="44" spans="1:8" ht="30">
      <c r="A44" s="28" t="s">
        <v>24</v>
      </c>
      <c r="B44" s="8" t="s">
        <v>194</v>
      </c>
      <c r="C44" s="5" t="s">
        <v>168</v>
      </c>
      <c r="D44" s="5" t="s">
        <v>171</v>
      </c>
      <c r="E44" s="5" t="s">
        <v>360</v>
      </c>
      <c r="F44" s="59"/>
      <c r="G44" s="70">
        <f>G45+G46</f>
        <v>1466.4</v>
      </c>
      <c r="H44" s="27">
        <f>H45+H46</f>
        <v>331.3</v>
      </c>
    </row>
    <row r="45" spans="1:8" ht="30" customHeight="1">
      <c r="A45" s="28" t="s">
        <v>265</v>
      </c>
      <c r="B45" s="8" t="s">
        <v>194</v>
      </c>
      <c r="C45" s="5" t="s">
        <v>168</v>
      </c>
      <c r="D45" s="5" t="s">
        <v>171</v>
      </c>
      <c r="E45" s="5" t="s">
        <v>360</v>
      </c>
      <c r="F45" s="59" t="s">
        <v>236</v>
      </c>
      <c r="G45" s="70">
        <v>1406.4</v>
      </c>
      <c r="H45" s="74">
        <v>331.3</v>
      </c>
    </row>
    <row r="46" spans="1:8" ht="30">
      <c r="A46" s="28" t="s">
        <v>266</v>
      </c>
      <c r="B46" s="8" t="s">
        <v>194</v>
      </c>
      <c r="C46" s="5" t="s">
        <v>168</v>
      </c>
      <c r="D46" s="5" t="s">
        <v>171</v>
      </c>
      <c r="E46" s="5" t="s">
        <v>360</v>
      </c>
      <c r="F46" s="59" t="s">
        <v>237</v>
      </c>
      <c r="G46" s="70">
        <v>60</v>
      </c>
      <c r="H46" s="74">
        <v>0</v>
      </c>
    </row>
    <row r="47" spans="1:8" ht="15.75">
      <c r="A47" s="28" t="s">
        <v>43</v>
      </c>
      <c r="B47" s="8" t="s">
        <v>194</v>
      </c>
      <c r="C47" s="5" t="s">
        <v>168</v>
      </c>
      <c r="D47" s="5" t="s">
        <v>171</v>
      </c>
      <c r="E47" s="5" t="s">
        <v>280</v>
      </c>
      <c r="F47" s="59"/>
      <c r="G47" s="70">
        <f>G48</f>
        <v>51352.6</v>
      </c>
      <c r="H47" s="27">
        <f>H48</f>
        <v>8127.200000000001</v>
      </c>
    </row>
    <row r="48" spans="1:8" ht="30">
      <c r="A48" s="28" t="s">
        <v>24</v>
      </c>
      <c r="B48" s="8" t="s">
        <v>194</v>
      </c>
      <c r="C48" s="5" t="s">
        <v>168</v>
      </c>
      <c r="D48" s="5" t="s">
        <v>171</v>
      </c>
      <c r="E48" s="5" t="s">
        <v>361</v>
      </c>
      <c r="F48" s="59"/>
      <c r="G48" s="70">
        <f>G49+G50+G51+G52+G53</f>
        <v>51352.6</v>
      </c>
      <c r="H48" s="27">
        <f>H49+H50+H51+H52+H53</f>
        <v>8127.200000000001</v>
      </c>
    </row>
    <row r="49" spans="1:8" ht="30.75" customHeight="1">
      <c r="A49" s="28" t="s">
        <v>265</v>
      </c>
      <c r="B49" s="8" t="s">
        <v>194</v>
      </c>
      <c r="C49" s="5" t="s">
        <v>168</v>
      </c>
      <c r="D49" s="5" t="s">
        <v>171</v>
      </c>
      <c r="E49" s="5" t="s">
        <v>361</v>
      </c>
      <c r="F49" s="59" t="s">
        <v>236</v>
      </c>
      <c r="G49" s="70">
        <f>33158.6+114.4+2040+4917.2+2284.4</f>
        <v>42514.6</v>
      </c>
      <c r="H49" s="74">
        <v>6843.3</v>
      </c>
    </row>
    <row r="50" spans="1:8" ht="30">
      <c r="A50" s="28" t="s">
        <v>266</v>
      </c>
      <c r="B50" s="8" t="s">
        <v>194</v>
      </c>
      <c r="C50" s="5" t="s">
        <v>168</v>
      </c>
      <c r="D50" s="5" t="s">
        <v>171</v>
      </c>
      <c r="E50" s="5" t="s">
        <v>361</v>
      </c>
      <c r="F50" s="59" t="s">
        <v>237</v>
      </c>
      <c r="G50" s="70">
        <v>100</v>
      </c>
      <c r="H50" s="74">
        <v>9.3</v>
      </c>
    </row>
    <row r="51" spans="1:8" ht="30">
      <c r="A51" s="28" t="s">
        <v>247</v>
      </c>
      <c r="B51" s="8" t="s">
        <v>194</v>
      </c>
      <c r="C51" s="5" t="s">
        <v>168</v>
      </c>
      <c r="D51" s="5" t="s">
        <v>171</v>
      </c>
      <c r="E51" s="5" t="s">
        <v>361</v>
      </c>
      <c r="F51" s="59" t="s">
        <v>246</v>
      </c>
      <c r="G51" s="70">
        <v>1406</v>
      </c>
      <c r="H51" s="74">
        <v>444.5</v>
      </c>
    </row>
    <row r="52" spans="1:8" ht="30">
      <c r="A52" s="28" t="s">
        <v>267</v>
      </c>
      <c r="B52" s="8" t="s">
        <v>194</v>
      </c>
      <c r="C52" s="5" t="s">
        <v>168</v>
      </c>
      <c r="D52" s="5" t="s">
        <v>171</v>
      </c>
      <c r="E52" s="5" t="s">
        <v>361</v>
      </c>
      <c r="F52" s="59" t="s">
        <v>234</v>
      </c>
      <c r="G52" s="70">
        <f>5670+50+1600</f>
        <v>7320</v>
      </c>
      <c r="H52" s="74">
        <v>829.1</v>
      </c>
    </row>
    <row r="53" spans="1:8" ht="15.75">
      <c r="A53" s="28" t="s">
        <v>239</v>
      </c>
      <c r="B53" s="8" t="s">
        <v>194</v>
      </c>
      <c r="C53" s="5" t="s">
        <v>168</v>
      </c>
      <c r="D53" s="5" t="s">
        <v>171</v>
      </c>
      <c r="E53" s="5" t="s">
        <v>361</v>
      </c>
      <c r="F53" s="59" t="s">
        <v>238</v>
      </c>
      <c r="G53" s="70">
        <v>12</v>
      </c>
      <c r="H53" s="74">
        <v>1</v>
      </c>
    </row>
    <row r="54" spans="1:8" ht="15.75">
      <c r="A54" s="28" t="s">
        <v>41</v>
      </c>
      <c r="B54" s="8" t="s">
        <v>194</v>
      </c>
      <c r="C54" s="5" t="s">
        <v>168</v>
      </c>
      <c r="D54" s="5" t="s">
        <v>171</v>
      </c>
      <c r="E54" s="5" t="s">
        <v>281</v>
      </c>
      <c r="F54" s="59"/>
      <c r="G54" s="70">
        <f>G55</f>
        <v>2458.9</v>
      </c>
      <c r="H54" s="27">
        <f>H55</f>
        <v>512.1</v>
      </c>
    </row>
    <row r="55" spans="1:8" ht="30">
      <c r="A55" s="28" t="s">
        <v>24</v>
      </c>
      <c r="B55" s="8" t="s">
        <v>194</v>
      </c>
      <c r="C55" s="5" t="s">
        <v>168</v>
      </c>
      <c r="D55" s="5" t="s">
        <v>171</v>
      </c>
      <c r="E55" s="5" t="s">
        <v>362</v>
      </c>
      <c r="F55" s="59"/>
      <c r="G55" s="70">
        <f>G56</f>
        <v>2458.9</v>
      </c>
      <c r="H55" s="27">
        <f>H56</f>
        <v>512.1</v>
      </c>
    </row>
    <row r="56" spans="1:8" ht="30" customHeight="1">
      <c r="A56" s="28" t="s">
        <v>265</v>
      </c>
      <c r="B56" s="8" t="s">
        <v>194</v>
      </c>
      <c r="C56" s="5" t="s">
        <v>168</v>
      </c>
      <c r="D56" s="5" t="s">
        <v>171</v>
      </c>
      <c r="E56" s="5" t="s">
        <v>362</v>
      </c>
      <c r="F56" s="59" t="s">
        <v>236</v>
      </c>
      <c r="G56" s="70">
        <f>1930.1+424+104.8</f>
        <v>2458.9</v>
      </c>
      <c r="H56" s="74">
        <v>512.1</v>
      </c>
    </row>
    <row r="57" spans="1:8" ht="30">
      <c r="A57" s="28" t="s">
        <v>363</v>
      </c>
      <c r="B57" s="8" t="s">
        <v>194</v>
      </c>
      <c r="C57" s="5" t="s">
        <v>168</v>
      </c>
      <c r="D57" s="5" t="s">
        <v>171</v>
      </c>
      <c r="E57" s="5" t="s">
        <v>324</v>
      </c>
      <c r="F57" s="59"/>
      <c r="G57" s="70">
        <f>G58+G61</f>
        <v>2353.8</v>
      </c>
      <c r="H57" s="27">
        <f>H58+H61</f>
        <v>396.9</v>
      </c>
    </row>
    <row r="58" spans="1:8" ht="60">
      <c r="A58" s="28" t="s">
        <v>312</v>
      </c>
      <c r="B58" s="8" t="s">
        <v>194</v>
      </c>
      <c r="C58" s="5" t="s">
        <v>168</v>
      </c>
      <c r="D58" s="5" t="s">
        <v>171</v>
      </c>
      <c r="E58" s="5" t="s">
        <v>476</v>
      </c>
      <c r="F58" s="59"/>
      <c r="G58" s="70">
        <f>G59+G60</f>
        <v>1751.1</v>
      </c>
      <c r="H58" s="27">
        <f>H59+H60</f>
        <v>300.4</v>
      </c>
    </row>
    <row r="59" spans="1:8" ht="31.5" customHeight="1">
      <c r="A59" s="28" t="s">
        <v>265</v>
      </c>
      <c r="B59" s="8" t="s">
        <v>194</v>
      </c>
      <c r="C59" s="5" t="s">
        <v>168</v>
      </c>
      <c r="D59" s="5" t="s">
        <v>171</v>
      </c>
      <c r="E59" s="5" t="s">
        <v>476</v>
      </c>
      <c r="F59" s="59" t="s">
        <v>236</v>
      </c>
      <c r="G59" s="70">
        <f>1558.6+116.9</f>
        <v>1675.5</v>
      </c>
      <c r="H59" s="74">
        <v>299.5</v>
      </c>
    </row>
    <row r="60" spans="1:8" ht="30">
      <c r="A60" s="28" t="s">
        <v>267</v>
      </c>
      <c r="B60" s="8" t="s">
        <v>194</v>
      </c>
      <c r="C60" s="5" t="s">
        <v>168</v>
      </c>
      <c r="D60" s="5" t="s">
        <v>171</v>
      </c>
      <c r="E60" s="5" t="s">
        <v>476</v>
      </c>
      <c r="F60" s="59" t="s">
        <v>234</v>
      </c>
      <c r="G60" s="70">
        <v>75.6</v>
      </c>
      <c r="H60" s="74">
        <v>0.9</v>
      </c>
    </row>
    <row r="61" spans="1:8" ht="45">
      <c r="A61" s="28" t="s">
        <v>313</v>
      </c>
      <c r="B61" s="8" t="s">
        <v>194</v>
      </c>
      <c r="C61" s="5" t="s">
        <v>168</v>
      </c>
      <c r="D61" s="5" t="s">
        <v>171</v>
      </c>
      <c r="E61" s="5" t="s">
        <v>477</v>
      </c>
      <c r="F61" s="59"/>
      <c r="G61" s="70">
        <f>G62+G63</f>
        <v>602.7</v>
      </c>
      <c r="H61" s="27">
        <f>H62+H63</f>
        <v>96.5</v>
      </c>
    </row>
    <row r="62" spans="1:8" ht="27" customHeight="1">
      <c r="A62" s="28" t="s">
        <v>265</v>
      </c>
      <c r="B62" s="8" t="s">
        <v>194</v>
      </c>
      <c r="C62" s="5" t="s">
        <v>168</v>
      </c>
      <c r="D62" s="5" t="s">
        <v>171</v>
      </c>
      <c r="E62" s="5" t="s">
        <v>477</v>
      </c>
      <c r="F62" s="59" t="s">
        <v>236</v>
      </c>
      <c r="G62" s="70">
        <f>519.5+39</f>
        <v>558.5</v>
      </c>
      <c r="H62" s="74">
        <v>96.5</v>
      </c>
    </row>
    <row r="63" spans="1:8" ht="30">
      <c r="A63" s="28" t="s">
        <v>267</v>
      </c>
      <c r="B63" s="8" t="s">
        <v>194</v>
      </c>
      <c r="C63" s="5" t="s">
        <v>168</v>
      </c>
      <c r="D63" s="5" t="s">
        <v>171</v>
      </c>
      <c r="E63" s="5" t="s">
        <v>477</v>
      </c>
      <c r="F63" s="59" t="s">
        <v>234</v>
      </c>
      <c r="G63" s="70">
        <v>44.2</v>
      </c>
      <c r="H63" s="74">
        <v>0</v>
      </c>
    </row>
    <row r="64" spans="1:8" ht="31.5">
      <c r="A64" s="26" t="s">
        <v>290</v>
      </c>
      <c r="B64" s="8" t="s">
        <v>194</v>
      </c>
      <c r="C64" s="5" t="s">
        <v>168</v>
      </c>
      <c r="D64" s="5" t="s">
        <v>180</v>
      </c>
      <c r="E64" s="5"/>
      <c r="F64" s="59"/>
      <c r="G64" s="70">
        <f aca="true" t="shared" si="0" ref="G64:H66">G65</f>
        <v>3800</v>
      </c>
      <c r="H64" s="27">
        <f t="shared" si="0"/>
        <v>0</v>
      </c>
    </row>
    <row r="65" spans="1:8" ht="30">
      <c r="A65" s="28" t="s">
        <v>100</v>
      </c>
      <c r="B65" s="8" t="s">
        <v>194</v>
      </c>
      <c r="C65" s="5" t="s">
        <v>168</v>
      </c>
      <c r="D65" s="5" t="s">
        <v>180</v>
      </c>
      <c r="E65" s="5" t="s">
        <v>282</v>
      </c>
      <c r="F65" s="59"/>
      <c r="G65" s="70">
        <f t="shared" si="0"/>
        <v>3800</v>
      </c>
      <c r="H65" s="27">
        <f t="shared" si="0"/>
        <v>0</v>
      </c>
    </row>
    <row r="66" spans="1:8" ht="30">
      <c r="A66" s="28" t="s">
        <v>99</v>
      </c>
      <c r="B66" s="8" t="s">
        <v>194</v>
      </c>
      <c r="C66" s="5" t="s">
        <v>168</v>
      </c>
      <c r="D66" s="5" t="s">
        <v>180</v>
      </c>
      <c r="E66" s="5" t="s">
        <v>365</v>
      </c>
      <c r="F66" s="59"/>
      <c r="G66" s="70">
        <f t="shared" si="0"/>
        <v>3800</v>
      </c>
      <c r="H66" s="27">
        <f t="shared" si="0"/>
        <v>0</v>
      </c>
    </row>
    <row r="67" spans="1:8" ht="30">
      <c r="A67" s="28" t="s">
        <v>267</v>
      </c>
      <c r="B67" s="8" t="s">
        <v>194</v>
      </c>
      <c r="C67" s="5" t="s">
        <v>168</v>
      </c>
      <c r="D67" s="5" t="s">
        <v>180</v>
      </c>
      <c r="E67" s="5" t="s">
        <v>365</v>
      </c>
      <c r="F67" s="59" t="s">
        <v>234</v>
      </c>
      <c r="G67" s="70">
        <v>3800</v>
      </c>
      <c r="H67" s="74">
        <v>0</v>
      </c>
    </row>
    <row r="68" spans="1:8" ht="15.75">
      <c r="A68" s="26" t="s">
        <v>137</v>
      </c>
      <c r="B68" s="8" t="s">
        <v>194</v>
      </c>
      <c r="C68" s="5" t="s">
        <v>168</v>
      </c>
      <c r="D68" s="5" t="s">
        <v>174</v>
      </c>
      <c r="E68" s="5"/>
      <c r="F68" s="59"/>
      <c r="G68" s="70">
        <f>G69+G90+G96</f>
        <v>27632.4</v>
      </c>
      <c r="H68" s="27">
        <f>H69+H90+H96</f>
        <v>2538.1</v>
      </c>
    </row>
    <row r="69" spans="1:8" ht="30">
      <c r="A69" s="28" t="s">
        <v>98</v>
      </c>
      <c r="B69" s="8" t="s">
        <v>194</v>
      </c>
      <c r="C69" s="5" t="s">
        <v>168</v>
      </c>
      <c r="D69" s="5" t="s">
        <v>174</v>
      </c>
      <c r="E69" s="5" t="s">
        <v>282</v>
      </c>
      <c r="F69" s="59"/>
      <c r="G69" s="70">
        <f>G70+G72+G74+G78+G86+G84+G80+G88+G82</f>
        <v>13172</v>
      </c>
      <c r="H69" s="27">
        <f>H70+H72+H74+H78+H86+H84+H80+H88+H82</f>
        <v>866.2</v>
      </c>
    </row>
    <row r="70" spans="1:8" ht="33" customHeight="1">
      <c r="A70" s="28" t="s">
        <v>188</v>
      </c>
      <c r="B70" s="8" t="s">
        <v>194</v>
      </c>
      <c r="C70" s="5" t="s">
        <v>168</v>
      </c>
      <c r="D70" s="5" t="s">
        <v>174</v>
      </c>
      <c r="E70" s="5" t="s">
        <v>369</v>
      </c>
      <c r="F70" s="59"/>
      <c r="G70" s="70">
        <f>G71</f>
        <v>170</v>
      </c>
      <c r="H70" s="27">
        <f>H71</f>
        <v>0</v>
      </c>
    </row>
    <row r="71" spans="1:8" ht="15.75">
      <c r="A71" s="28" t="s">
        <v>239</v>
      </c>
      <c r="B71" s="8" t="s">
        <v>194</v>
      </c>
      <c r="C71" s="5" t="s">
        <v>168</v>
      </c>
      <c r="D71" s="5" t="s">
        <v>174</v>
      </c>
      <c r="E71" s="5" t="s">
        <v>369</v>
      </c>
      <c r="F71" s="59" t="s">
        <v>238</v>
      </c>
      <c r="G71" s="70">
        <v>170</v>
      </c>
      <c r="H71" s="74">
        <v>0</v>
      </c>
    </row>
    <row r="72" spans="1:8" ht="30">
      <c r="A72" s="28" t="s">
        <v>189</v>
      </c>
      <c r="B72" s="8" t="s">
        <v>194</v>
      </c>
      <c r="C72" s="5" t="s">
        <v>168</v>
      </c>
      <c r="D72" s="5" t="s">
        <v>174</v>
      </c>
      <c r="E72" s="5" t="s">
        <v>370</v>
      </c>
      <c r="F72" s="59"/>
      <c r="G72" s="70">
        <f>G73</f>
        <v>45</v>
      </c>
      <c r="H72" s="27">
        <f>H73</f>
        <v>45</v>
      </c>
    </row>
    <row r="73" spans="1:8" ht="15.75">
      <c r="A73" s="28" t="s">
        <v>239</v>
      </c>
      <c r="B73" s="8" t="s">
        <v>194</v>
      </c>
      <c r="C73" s="5" t="s">
        <v>168</v>
      </c>
      <c r="D73" s="5" t="s">
        <v>174</v>
      </c>
      <c r="E73" s="5" t="s">
        <v>370</v>
      </c>
      <c r="F73" s="59" t="s">
        <v>238</v>
      </c>
      <c r="G73" s="70">
        <v>45</v>
      </c>
      <c r="H73" s="74">
        <v>45</v>
      </c>
    </row>
    <row r="74" spans="1:8" ht="15.75">
      <c r="A74" s="28" t="s">
        <v>206</v>
      </c>
      <c r="B74" s="8" t="s">
        <v>194</v>
      </c>
      <c r="C74" s="5" t="s">
        <v>168</v>
      </c>
      <c r="D74" s="5" t="s">
        <v>174</v>
      </c>
      <c r="E74" s="5" t="s">
        <v>371</v>
      </c>
      <c r="F74" s="59"/>
      <c r="G74" s="70">
        <f>G75+G76+G77</f>
        <v>1676.5</v>
      </c>
      <c r="H74" s="27">
        <f>H75+H76+H77</f>
        <v>481.70000000000005</v>
      </c>
    </row>
    <row r="75" spans="1:8" ht="30">
      <c r="A75" s="28" t="s">
        <v>267</v>
      </c>
      <c r="B75" s="8" t="s">
        <v>194</v>
      </c>
      <c r="C75" s="5" t="s">
        <v>168</v>
      </c>
      <c r="D75" s="5" t="s">
        <v>174</v>
      </c>
      <c r="E75" s="5" t="s">
        <v>371</v>
      </c>
      <c r="F75" s="59" t="s">
        <v>234</v>
      </c>
      <c r="G75" s="70">
        <f>2643+150-1600-80.5</f>
        <v>1112.5</v>
      </c>
      <c r="H75" s="74">
        <v>390.6</v>
      </c>
    </row>
    <row r="76" spans="1:8" ht="15.75">
      <c r="A76" s="28" t="s">
        <v>260</v>
      </c>
      <c r="B76" s="8" t="s">
        <v>194</v>
      </c>
      <c r="C76" s="5" t="s">
        <v>168</v>
      </c>
      <c r="D76" s="5" t="s">
        <v>174</v>
      </c>
      <c r="E76" s="5" t="s">
        <v>371</v>
      </c>
      <c r="F76" s="59" t="s">
        <v>261</v>
      </c>
      <c r="G76" s="70">
        <v>514</v>
      </c>
      <c r="H76" s="74">
        <v>86.1</v>
      </c>
    </row>
    <row r="77" spans="1:8" ht="15.75">
      <c r="A77" s="28" t="s">
        <v>239</v>
      </c>
      <c r="B77" s="8" t="s">
        <v>194</v>
      </c>
      <c r="C77" s="5" t="s">
        <v>168</v>
      </c>
      <c r="D77" s="5" t="s">
        <v>174</v>
      </c>
      <c r="E77" s="5" t="s">
        <v>371</v>
      </c>
      <c r="F77" s="59" t="s">
        <v>238</v>
      </c>
      <c r="G77" s="70">
        <v>50</v>
      </c>
      <c r="H77" s="74">
        <v>5</v>
      </c>
    </row>
    <row r="78" spans="1:8" ht="30">
      <c r="A78" s="30" t="s">
        <v>22</v>
      </c>
      <c r="B78" s="8" t="s">
        <v>194</v>
      </c>
      <c r="C78" s="5" t="s">
        <v>168</v>
      </c>
      <c r="D78" s="5" t="s">
        <v>174</v>
      </c>
      <c r="E78" s="5" t="s">
        <v>372</v>
      </c>
      <c r="F78" s="59"/>
      <c r="G78" s="70">
        <f>G79</f>
        <v>3500</v>
      </c>
      <c r="H78" s="27">
        <f>H79</f>
        <v>0</v>
      </c>
    </row>
    <row r="79" spans="1:8" ht="30">
      <c r="A79" s="28" t="s">
        <v>235</v>
      </c>
      <c r="B79" s="8" t="s">
        <v>194</v>
      </c>
      <c r="C79" s="5" t="s">
        <v>168</v>
      </c>
      <c r="D79" s="5" t="s">
        <v>174</v>
      </c>
      <c r="E79" s="5" t="s">
        <v>372</v>
      </c>
      <c r="F79" s="59" t="s">
        <v>234</v>
      </c>
      <c r="G79" s="70">
        <v>3500</v>
      </c>
      <c r="H79" s="74">
        <v>0</v>
      </c>
    </row>
    <row r="80" spans="1:8" ht="33" customHeight="1">
      <c r="A80" s="28" t="s">
        <v>320</v>
      </c>
      <c r="B80" s="8" t="s">
        <v>194</v>
      </c>
      <c r="C80" s="5" t="s">
        <v>168</v>
      </c>
      <c r="D80" s="5" t="s">
        <v>174</v>
      </c>
      <c r="E80" s="5" t="s">
        <v>488</v>
      </c>
      <c r="F80" s="59"/>
      <c r="G80" s="70">
        <f>G81</f>
        <v>320</v>
      </c>
      <c r="H80" s="27">
        <f>H81</f>
        <v>290.5</v>
      </c>
    </row>
    <row r="81" spans="1:8" ht="30">
      <c r="A81" s="28" t="s">
        <v>235</v>
      </c>
      <c r="B81" s="8" t="s">
        <v>194</v>
      </c>
      <c r="C81" s="5" t="s">
        <v>168</v>
      </c>
      <c r="D81" s="5" t="s">
        <v>174</v>
      </c>
      <c r="E81" s="5" t="s">
        <v>488</v>
      </c>
      <c r="F81" s="59" t="s">
        <v>234</v>
      </c>
      <c r="G81" s="70">
        <v>320</v>
      </c>
      <c r="H81" s="74">
        <v>290.5</v>
      </c>
    </row>
    <row r="82" spans="1:8" ht="45" customHeight="1">
      <c r="A82" s="28" t="s">
        <v>285</v>
      </c>
      <c r="B82" s="8" t="s">
        <v>194</v>
      </c>
      <c r="C82" s="5" t="s">
        <v>168</v>
      </c>
      <c r="D82" s="5" t="s">
        <v>174</v>
      </c>
      <c r="E82" s="5" t="s">
        <v>506</v>
      </c>
      <c r="F82" s="59"/>
      <c r="G82" s="70">
        <f>G83</f>
        <v>500</v>
      </c>
      <c r="H82" s="27">
        <f>H83</f>
        <v>49</v>
      </c>
    </row>
    <row r="83" spans="1:8" ht="30">
      <c r="A83" s="28" t="s">
        <v>235</v>
      </c>
      <c r="B83" s="8" t="s">
        <v>194</v>
      </c>
      <c r="C83" s="5" t="s">
        <v>168</v>
      </c>
      <c r="D83" s="5" t="s">
        <v>174</v>
      </c>
      <c r="E83" s="5" t="s">
        <v>506</v>
      </c>
      <c r="F83" s="59" t="s">
        <v>234</v>
      </c>
      <c r="G83" s="70">
        <v>500</v>
      </c>
      <c r="H83" s="74">
        <v>49</v>
      </c>
    </row>
    <row r="84" spans="1:8" ht="15.75">
      <c r="A84" s="28" t="s">
        <v>344</v>
      </c>
      <c r="B84" s="8" t="s">
        <v>194</v>
      </c>
      <c r="C84" s="5" t="s">
        <v>168</v>
      </c>
      <c r="D84" s="5" t="s">
        <v>174</v>
      </c>
      <c r="E84" s="5" t="s">
        <v>373</v>
      </c>
      <c r="F84" s="59"/>
      <c r="G84" s="70">
        <f>G85</f>
        <v>360.5</v>
      </c>
      <c r="H84" s="27">
        <f>H85</f>
        <v>0</v>
      </c>
    </row>
    <row r="85" spans="1:8" ht="30">
      <c r="A85" s="28" t="s">
        <v>235</v>
      </c>
      <c r="B85" s="8" t="s">
        <v>194</v>
      </c>
      <c r="C85" s="5" t="s">
        <v>168</v>
      </c>
      <c r="D85" s="5" t="s">
        <v>174</v>
      </c>
      <c r="E85" s="5" t="s">
        <v>373</v>
      </c>
      <c r="F85" s="59" t="s">
        <v>234</v>
      </c>
      <c r="G85" s="70">
        <f>280+80.5</f>
        <v>360.5</v>
      </c>
      <c r="H85" s="74">
        <v>0</v>
      </c>
    </row>
    <row r="86" spans="1:8" ht="30">
      <c r="A86" s="28" t="s">
        <v>345</v>
      </c>
      <c r="B86" s="8" t="s">
        <v>194</v>
      </c>
      <c r="C86" s="5" t="s">
        <v>168</v>
      </c>
      <c r="D86" s="5" t="s">
        <v>174</v>
      </c>
      <c r="E86" s="5" t="s">
        <v>374</v>
      </c>
      <c r="F86" s="59"/>
      <c r="G86" s="70">
        <f>G87</f>
        <v>1600</v>
      </c>
      <c r="H86" s="27">
        <f>H87</f>
        <v>0</v>
      </c>
    </row>
    <row r="87" spans="1:8" ht="30">
      <c r="A87" s="28" t="s">
        <v>235</v>
      </c>
      <c r="B87" s="8" t="s">
        <v>194</v>
      </c>
      <c r="C87" s="5" t="s">
        <v>168</v>
      </c>
      <c r="D87" s="5" t="s">
        <v>174</v>
      </c>
      <c r="E87" s="5" t="s">
        <v>374</v>
      </c>
      <c r="F87" s="59" t="s">
        <v>234</v>
      </c>
      <c r="G87" s="70">
        <v>1600</v>
      </c>
      <c r="H87" s="74">
        <v>0</v>
      </c>
    </row>
    <row r="88" spans="1:8" ht="30">
      <c r="A88" s="28" t="s">
        <v>491</v>
      </c>
      <c r="B88" s="8" t="s">
        <v>194</v>
      </c>
      <c r="C88" s="5" t="s">
        <v>168</v>
      </c>
      <c r="D88" s="5" t="s">
        <v>174</v>
      </c>
      <c r="E88" s="5" t="s">
        <v>497</v>
      </c>
      <c r="F88" s="59"/>
      <c r="G88" s="70">
        <f>G89</f>
        <v>5000</v>
      </c>
      <c r="H88" s="27">
        <f>H89</f>
        <v>0</v>
      </c>
    </row>
    <row r="89" spans="1:8" ht="30">
      <c r="A89" s="28" t="s">
        <v>235</v>
      </c>
      <c r="B89" s="8" t="s">
        <v>194</v>
      </c>
      <c r="C89" s="5" t="s">
        <v>168</v>
      </c>
      <c r="D89" s="5" t="s">
        <v>174</v>
      </c>
      <c r="E89" s="5" t="s">
        <v>497</v>
      </c>
      <c r="F89" s="59" t="s">
        <v>234</v>
      </c>
      <c r="G89" s="70">
        <v>5000</v>
      </c>
      <c r="H89" s="74">
        <v>0</v>
      </c>
    </row>
    <row r="90" spans="1:8" ht="30">
      <c r="A90" s="28" t="s">
        <v>139</v>
      </c>
      <c r="B90" s="8" t="s">
        <v>194</v>
      </c>
      <c r="C90" s="5" t="s">
        <v>168</v>
      </c>
      <c r="D90" s="5" t="s">
        <v>174</v>
      </c>
      <c r="E90" s="5" t="s">
        <v>283</v>
      </c>
      <c r="F90" s="59"/>
      <c r="G90" s="70">
        <f>G91</f>
        <v>8760.4</v>
      </c>
      <c r="H90" s="27">
        <f>H91</f>
        <v>1671.8999999999999</v>
      </c>
    </row>
    <row r="91" spans="1:8" ht="30">
      <c r="A91" s="28" t="s">
        <v>325</v>
      </c>
      <c r="B91" s="8" t="s">
        <v>194</v>
      </c>
      <c r="C91" s="5" t="s">
        <v>168</v>
      </c>
      <c r="D91" s="5" t="s">
        <v>174</v>
      </c>
      <c r="E91" s="5" t="s">
        <v>375</v>
      </c>
      <c r="F91" s="59"/>
      <c r="G91" s="70">
        <f>G92+G93+G94+G95</f>
        <v>8760.4</v>
      </c>
      <c r="H91" s="27">
        <f>H92+H93+H94+H95</f>
        <v>1671.8999999999999</v>
      </c>
    </row>
    <row r="92" spans="1:8" ht="30">
      <c r="A92" s="28" t="s">
        <v>270</v>
      </c>
      <c r="B92" s="8" t="s">
        <v>194</v>
      </c>
      <c r="C92" s="5" t="s">
        <v>168</v>
      </c>
      <c r="D92" s="5" t="s">
        <v>174</v>
      </c>
      <c r="E92" s="5" t="s">
        <v>375</v>
      </c>
      <c r="F92" s="59" t="s">
        <v>240</v>
      </c>
      <c r="G92" s="70">
        <f>8486.4-150</f>
        <v>8336.4</v>
      </c>
      <c r="H92" s="74">
        <v>1654.9</v>
      </c>
    </row>
    <row r="93" spans="1:8" ht="30">
      <c r="A93" s="28" t="s">
        <v>247</v>
      </c>
      <c r="B93" s="8" t="s">
        <v>194</v>
      </c>
      <c r="C93" s="5" t="s">
        <v>168</v>
      </c>
      <c r="D93" s="5" t="s">
        <v>174</v>
      </c>
      <c r="E93" s="5" t="s">
        <v>375</v>
      </c>
      <c r="F93" s="59" t="s">
        <v>246</v>
      </c>
      <c r="G93" s="70">
        <v>23</v>
      </c>
      <c r="H93" s="74">
        <v>1.8</v>
      </c>
    </row>
    <row r="94" spans="1:8" ht="30">
      <c r="A94" s="28" t="s">
        <v>267</v>
      </c>
      <c r="B94" s="8" t="s">
        <v>194</v>
      </c>
      <c r="C94" s="5" t="s">
        <v>168</v>
      </c>
      <c r="D94" s="5" t="s">
        <v>174</v>
      </c>
      <c r="E94" s="5" t="s">
        <v>375</v>
      </c>
      <c r="F94" s="59" t="s">
        <v>234</v>
      </c>
      <c r="G94" s="70">
        <v>400</v>
      </c>
      <c r="H94" s="74">
        <v>15.1</v>
      </c>
    </row>
    <row r="95" spans="1:8" ht="15.75">
      <c r="A95" s="28" t="s">
        <v>239</v>
      </c>
      <c r="B95" s="8" t="s">
        <v>194</v>
      </c>
      <c r="C95" s="5" t="s">
        <v>168</v>
      </c>
      <c r="D95" s="5" t="s">
        <v>174</v>
      </c>
      <c r="E95" s="5" t="s">
        <v>375</v>
      </c>
      <c r="F95" s="59" t="s">
        <v>238</v>
      </c>
      <c r="G95" s="70">
        <v>1</v>
      </c>
      <c r="H95" s="74">
        <v>0.1</v>
      </c>
    </row>
    <row r="96" spans="1:8" ht="30">
      <c r="A96" s="28" t="s">
        <v>363</v>
      </c>
      <c r="B96" s="8" t="s">
        <v>194</v>
      </c>
      <c r="C96" s="5" t="s">
        <v>168</v>
      </c>
      <c r="D96" s="5" t="s">
        <v>174</v>
      </c>
      <c r="E96" s="5" t="s">
        <v>324</v>
      </c>
      <c r="F96" s="59"/>
      <c r="G96" s="70">
        <f>G97</f>
        <v>5700</v>
      </c>
      <c r="H96" s="27">
        <f>H97</f>
        <v>0</v>
      </c>
    </row>
    <row r="97" spans="1:8" ht="45">
      <c r="A97" s="40" t="s">
        <v>8</v>
      </c>
      <c r="B97" s="8" t="s">
        <v>194</v>
      </c>
      <c r="C97" s="5" t="s">
        <v>168</v>
      </c>
      <c r="D97" s="5" t="s">
        <v>174</v>
      </c>
      <c r="E97" s="5" t="s">
        <v>475</v>
      </c>
      <c r="F97" s="59"/>
      <c r="G97" s="70">
        <f>G98</f>
        <v>5700</v>
      </c>
      <c r="H97" s="27">
        <f>H98</f>
        <v>0</v>
      </c>
    </row>
    <row r="98" spans="1:8" ht="30">
      <c r="A98" s="28" t="s">
        <v>276</v>
      </c>
      <c r="B98" s="8" t="s">
        <v>194</v>
      </c>
      <c r="C98" s="5" t="s">
        <v>168</v>
      </c>
      <c r="D98" s="5" t="s">
        <v>174</v>
      </c>
      <c r="E98" s="5" t="s">
        <v>475</v>
      </c>
      <c r="F98" s="59" t="s">
        <v>277</v>
      </c>
      <c r="G98" s="70">
        <f>5175+525</f>
        <v>5700</v>
      </c>
      <c r="H98" s="74">
        <v>0</v>
      </c>
    </row>
    <row r="99" spans="1:8" ht="31.5">
      <c r="A99" s="24" t="s">
        <v>131</v>
      </c>
      <c r="B99" s="13" t="s">
        <v>194</v>
      </c>
      <c r="C99" s="4" t="s">
        <v>170</v>
      </c>
      <c r="D99" s="4" t="s">
        <v>169</v>
      </c>
      <c r="E99" s="4"/>
      <c r="F99" s="60"/>
      <c r="G99" s="69">
        <f>G106+G100</f>
        <v>1400</v>
      </c>
      <c r="H99" s="25">
        <f>H106+H100</f>
        <v>0</v>
      </c>
    </row>
    <row r="100" spans="1:8" ht="47.25">
      <c r="A100" s="31" t="s">
        <v>163</v>
      </c>
      <c r="B100" s="8" t="s">
        <v>194</v>
      </c>
      <c r="C100" s="5" t="s">
        <v>170</v>
      </c>
      <c r="D100" s="5" t="s">
        <v>175</v>
      </c>
      <c r="E100" s="5"/>
      <c r="F100" s="59"/>
      <c r="G100" s="70">
        <f>G101</f>
        <v>500</v>
      </c>
      <c r="H100" s="27">
        <f>H101</f>
        <v>0</v>
      </c>
    </row>
    <row r="101" spans="1:8" ht="60">
      <c r="A101" s="30" t="s">
        <v>103</v>
      </c>
      <c r="B101" s="8" t="s">
        <v>194</v>
      </c>
      <c r="C101" s="5" t="s">
        <v>170</v>
      </c>
      <c r="D101" s="5" t="s">
        <v>175</v>
      </c>
      <c r="E101" s="5" t="s">
        <v>114</v>
      </c>
      <c r="F101" s="59"/>
      <c r="G101" s="70">
        <f>G102+G104</f>
        <v>500</v>
      </c>
      <c r="H101" s="27">
        <f>H102+H104</f>
        <v>0</v>
      </c>
    </row>
    <row r="102" spans="1:8" ht="45" hidden="1" outlineLevel="1">
      <c r="A102" s="30" t="s">
        <v>230</v>
      </c>
      <c r="B102" s="8" t="s">
        <v>194</v>
      </c>
      <c r="C102" s="5" t="s">
        <v>170</v>
      </c>
      <c r="D102" s="5" t="s">
        <v>175</v>
      </c>
      <c r="E102" s="5" t="s">
        <v>115</v>
      </c>
      <c r="F102" s="59"/>
      <c r="G102" s="70">
        <f>G103</f>
        <v>0</v>
      </c>
      <c r="H102" s="27">
        <f>H103</f>
        <v>0</v>
      </c>
    </row>
    <row r="103" spans="1:8" ht="30" hidden="1" outlineLevel="1">
      <c r="A103" s="28" t="s">
        <v>267</v>
      </c>
      <c r="B103" s="8" t="s">
        <v>194</v>
      </c>
      <c r="C103" s="5" t="s">
        <v>170</v>
      </c>
      <c r="D103" s="5" t="s">
        <v>175</v>
      </c>
      <c r="E103" s="5" t="s">
        <v>115</v>
      </c>
      <c r="F103" s="59" t="s">
        <v>234</v>
      </c>
      <c r="G103" s="70">
        <v>0</v>
      </c>
      <c r="H103" s="27"/>
    </row>
    <row r="104" spans="1:8" ht="60" collapsed="1">
      <c r="A104" s="30" t="s">
        <v>286</v>
      </c>
      <c r="B104" s="8" t="s">
        <v>194</v>
      </c>
      <c r="C104" s="5" t="s">
        <v>170</v>
      </c>
      <c r="D104" s="5" t="s">
        <v>175</v>
      </c>
      <c r="E104" s="5" t="s">
        <v>381</v>
      </c>
      <c r="F104" s="59"/>
      <c r="G104" s="70">
        <f>G105</f>
        <v>500</v>
      </c>
      <c r="H104" s="27">
        <f>H105</f>
        <v>0</v>
      </c>
    </row>
    <row r="105" spans="1:8" ht="30">
      <c r="A105" s="28" t="s">
        <v>267</v>
      </c>
      <c r="B105" s="8" t="s">
        <v>194</v>
      </c>
      <c r="C105" s="5" t="s">
        <v>170</v>
      </c>
      <c r="D105" s="5" t="s">
        <v>175</v>
      </c>
      <c r="E105" s="5" t="s">
        <v>381</v>
      </c>
      <c r="F105" s="59" t="s">
        <v>234</v>
      </c>
      <c r="G105" s="70">
        <v>500</v>
      </c>
      <c r="H105" s="74">
        <v>0</v>
      </c>
    </row>
    <row r="106" spans="1:8" ht="15.75">
      <c r="A106" s="26" t="s">
        <v>144</v>
      </c>
      <c r="B106" s="8" t="s">
        <v>194</v>
      </c>
      <c r="C106" s="5" t="s">
        <v>170</v>
      </c>
      <c r="D106" s="5" t="s">
        <v>176</v>
      </c>
      <c r="E106" s="5"/>
      <c r="F106" s="59"/>
      <c r="G106" s="70">
        <f>G107</f>
        <v>900</v>
      </c>
      <c r="H106" s="27">
        <f>H107</f>
        <v>0</v>
      </c>
    </row>
    <row r="107" spans="1:8" ht="45">
      <c r="A107" s="28" t="s">
        <v>104</v>
      </c>
      <c r="B107" s="8" t="s">
        <v>194</v>
      </c>
      <c r="C107" s="5" t="s">
        <v>170</v>
      </c>
      <c r="D107" s="5" t="s">
        <v>176</v>
      </c>
      <c r="E107" s="5" t="s">
        <v>57</v>
      </c>
      <c r="F107" s="59"/>
      <c r="G107" s="70">
        <f>G108+G110</f>
        <v>900</v>
      </c>
      <c r="H107" s="27">
        <f>H108+H110</f>
        <v>0</v>
      </c>
    </row>
    <row r="108" spans="1:8" ht="30">
      <c r="A108" s="28" t="s">
        <v>105</v>
      </c>
      <c r="B108" s="8" t="s">
        <v>194</v>
      </c>
      <c r="C108" s="5" t="s">
        <v>170</v>
      </c>
      <c r="D108" s="5" t="s">
        <v>176</v>
      </c>
      <c r="E108" s="5" t="s">
        <v>382</v>
      </c>
      <c r="F108" s="59"/>
      <c r="G108" s="70">
        <f>G109</f>
        <v>600</v>
      </c>
      <c r="H108" s="27">
        <f>H109</f>
        <v>0</v>
      </c>
    </row>
    <row r="109" spans="1:8" ht="30">
      <c r="A109" s="28" t="s">
        <v>267</v>
      </c>
      <c r="B109" s="8" t="s">
        <v>194</v>
      </c>
      <c r="C109" s="5" t="s">
        <v>170</v>
      </c>
      <c r="D109" s="5" t="s">
        <v>176</v>
      </c>
      <c r="E109" s="5" t="s">
        <v>382</v>
      </c>
      <c r="F109" s="59" t="s">
        <v>234</v>
      </c>
      <c r="G109" s="70">
        <v>600</v>
      </c>
      <c r="H109" s="74">
        <v>0</v>
      </c>
    </row>
    <row r="110" spans="1:8" ht="15.75">
      <c r="A110" s="28" t="s">
        <v>26</v>
      </c>
      <c r="B110" s="8" t="s">
        <v>194</v>
      </c>
      <c r="C110" s="5" t="s">
        <v>170</v>
      </c>
      <c r="D110" s="5" t="s">
        <v>176</v>
      </c>
      <c r="E110" s="5" t="s">
        <v>383</v>
      </c>
      <c r="F110" s="59"/>
      <c r="G110" s="70">
        <f>G111</f>
        <v>300</v>
      </c>
      <c r="H110" s="27">
        <f>H111</f>
        <v>0</v>
      </c>
    </row>
    <row r="111" spans="1:8" ht="30">
      <c r="A111" s="28" t="s">
        <v>267</v>
      </c>
      <c r="B111" s="8" t="s">
        <v>194</v>
      </c>
      <c r="C111" s="5" t="s">
        <v>170</v>
      </c>
      <c r="D111" s="5" t="s">
        <v>176</v>
      </c>
      <c r="E111" s="5" t="s">
        <v>383</v>
      </c>
      <c r="F111" s="59" t="s">
        <v>234</v>
      </c>
      <c r="G111" s="70">
        <v>300</v>
      </c>
      <c r="H111" s="74">
        <v>0</v>
      </c>
    </row>
    <row r="112" spans="1:8" ht="15.75">
      <c r="A112" s="24" t="s">
        <v>132</v>
      </c>
      <c r="B112" s="13" t="s">
        <v>194</v>
      </c>
      <c r="C112" s="4" t="s">
        <v>171</v>
      </c>
      <c r="D112" s="4" t="s">
        <v>169</v>
      </c>
      <c r="E112" s="4"/>
      <c r="F112" s="60"/>
      <c r="G112" s="69">
        <f>G113+G118+G133+G137</f>
        <v>150140.5</v>
      </c>
      <c r="H112" s="25">
        <f>H113+H118+H133+H137</f>
        <v>16940.800000000003</v>
      </c>
    </row>
    <row r="113" spans="1:8" ht="15.75">
      <c r="A113" s="31" t="s">
        <v>160</v>
      </c>
      <c r="B113" s="8" t="s">
        <v>194</v>
      </c>
      <c r="C113" s="5" t="s">
        <v>171</v>
      </c>
      <c r="D113" s="5" t="s">
        <v>168</v>
      </c>
      <c r="E113" s="4"/>
      <c r="F113" s="60"/>
      <c r="G113" s="70">
        <f aca="true" t="shared" si="1" ref="G113:H116">G114</f>
        <v>800</v>
      </c>
      <c r="H113" s="27">
        <f t="shared" si="1"/>
        <v>0</v>
      </c>
    </row>
    <row r="114" spans="1:8" ht="30">
      <c r="A114" s="30" t="s">
        <v>106</v>
      </c>
      <c r="B114" s="8" t="s">
        <v>194</v>
      </c>
      <c r="C114" s="5" t="s">
        <v>171</v>
      </c>
      <c r="D114" s="5" t="s">
        <v>169</v>
      </c>
      <c r="E114" s="5" t="s">
        <v>120</v>
      </c>
      <c r="F114" s="60"/>
      <c r="G114" s="70">
        <f t="shared" si="1"/>
        <v>800</v>
      </c>
      <c r="H114" s="27">
        <f t="shared" si="1"/>
        <v>0</v>
      </c>
    </row>
    <row r="115" spans="1:8" ht="45">
      <c r="A115" s="30" t="s">
        <v>65</v>
      </c>
      <c r="B115" s="8" t="s">
        <v>194</v>
      </c>
      <c r="C115" s="5" t="s">
        <v>171</v>
      </c>
      <c r="D115" s="5" t="s">
        <v>168</v>
      </c>
      <c r="E115" s="5" t="s">
        <v>125</v>
      </c>
      <c r="F115" s="62"/>
      <c r="G115" s="70">
        <f t="shared" si="1"/>
        <v>800</v>
      </c>
      <c r="H115" s="27">
        <f t="shared" si="1"/>
        <v>0</v>
      </c>
    </row>
    <row r="116" spans="1:8" ht="45">
      <c r="A116" s="30" t="s">
        <v>161</v>
      </c>
      <c r="B116" s="8" t="s">
        <v>194</v>
      </c>
      <c r="C116" s="5" t="s">
        <v>171</v>
      </c>
      <c r="D116" s="5" t="s">
        <v>168</v>
      </c>
      <c r="E116" s="5" t="s">
        <v>384</v>
      </c>
      <c r="F116" s="59"/>
      <c r="G116" s="70">
        <f t="shared" si="1"/>
        <v>800</v>
      </c>
      <c r="H116" s="27">
        <f t="shared" si="1"/>
        <v>0</v>
      </c>
    </row>
    <row r="117" spans="1:8" ht="30">
      <c r="A117" s="28" t="s">
        <v>267</v>
      </c>
      <c r="B117" s="8" t="s">
        <v>194</v>
      </c>
      <c r="C117" s="5" t="s">
        <v>171</v>
      </c>
      <c r="D117" s="5" t="s">
        <v>168</v>
      </c>
      <c r="E117" s="5" t="s">
        <v>384</v>
      </c>
      <c r="F117" s="59" t="s">
        <v>234</v>
      </c>
      <c r="G117" s="70">
        <v>800</v>
      </c>
      <c r="H117" s="74">
        <v>0</v>
      </c>
    </row>
    <row r="118" spans="1:8" ht="15.75">
      <c r="A118" s="31" t="s">
        <v>222</v>
      </c>
      <c r="B118" s="8" t="s">
        <v>194</v>
      </c>
      <c r="C118" s="5" t="s">
        <v>171</v>
      </c>
      <c r="D118" s="5" t="s">
        <v>175</v>
      </c>
      <c r="E118" s="5"/>
      <c r="F118" s="59"/>
      <c r="G118" s="70">
        <f>G119</f>
        <v>147090.5</v>
      </c>
      <c r="H118" s="27">
        <f>H119</f>
        <v>16794.4</v>
      </c>
    </row>
    <row r="119" spans="1:8" ht="15.75">
      <c r="A119" s="28" t="s">
        <v>340</v>
      </c>
      <c r="B119" s="8" t="s">
        <v>194</v>
      </c>
      <c r="C119" s="5" t="s">
        <v>171</v>
      </c>
      <c r="D119" s="5" t="s">
        <v>175</v>
      </c>
      <c r="E119" s="5" t="s">
        <v>305</v>
      </c>
      <c r="F119" s="59"/>
      <c r="G119" s="70">
        <f>G120+G122+G124+G126+G129+G131</f>
        <v>147090.5</v>
      </c>
      <c r="H119" s="27">
        <f>H120+H122+H124+H126+H129+H131</f>
        <v>16794.4</v>
      </c>
    </row>
    <row r="120" spans="1:8" ht="60">
      <c r="A120" s="28" t="s">
        <v>471</v>
      </c>
      <c r="B120" s="8" t="s">
        <v>194</v>
      </c>
      <c r="C120" s="5" t="s">
        <v>171</v>
      </c>
      <c r="D120" s="5" t="s">
        <v>175</v>
      </c>
      <c r="E120" s="5" t="s">
        <v>385</v>
      </c>
      <c r="F120" s="59"/>
      <c r="G120" s="70">
        <f>G121</f>
        <v>42221.2</v>
      </c>
      <c r="H120" s="27">
        <f>H121</f>
        <v>11821.9</v>
      </c>
    </row>
    <row r="121" spans="1:8" ht="45" customHeight="1">
      <c r="A121" s="28" t="s">
        <v>254</v>
      </c>
      <c r="B121" s="8" t="s">
        <v>194</v>
      </c>
      <c r="C121" s="5" t="s">
        <v>171</v>
      </c>
      <c r="D121" s="5" t="s">
        <v>175</v>
      </c>
      <c r="E121" s="5" t="s">
        <v>385</v>
      </c>
      <c r="F121" s="59" t="s">
        <v>253</v>
      </c>
      <c r="G121" s="70">
        <f>38000+4220+1.2</f>
        <v>42221.2</v>
      </c>
      <c r="H121" s="74">
        <v>11821.9</v>
      </c>
    </row>
    <row r="122" spans="1:8" ht="60">
      <c r="A122" s="28" t="s">
        <v>472</v>
      </c>
      <c r="B122" s="8" t="s">
        <v>194</v>
      </c>
      <c r="C122" s="5" t="s">
        <v>171</v>
      </c>
      <c r="D122" s="5" t="s">
        <v>175</v>
      </c>
      <c r="E122" s="5" t="s">
        <v>386</v>
      </c>
      <c r="F122" s="59"/>
      <c r="G122" s="70">
        <f>G123</f>
        <v>13599.6</v>
      </c>
      <c r="H122" s="27">
        <f>H123</f>
        <v>1012.5</v>
      </c>
    </row>
    <row r="123" spans="1:8" ht="45" customHeight="1">
      <c r="A123" s="28" t="s">
        <v>292</v>
      </c>
      <c r="B123" s="8" t="s">
        <v>194</v>
      </c>
      <c r="C123" s="5" t="s">
        <v>171</v>
      </c>
      <c r="D123" s="5" t="s">
        <v>175</v>
      </c>
      <c r="E123" s="5" t="s">
        <v>386</v>
      </c>
      <c r="F123" s="59" t="s">
        <v>253</v>
      </c>
      <c r="G123" s="70">
        <f>13600-0.4</f>
        <v>13599.6</v>
      </c>
      <c r="H123" s="74">
        <v>1012.5</v>
      </c>
    </row>
    <row r="124" spans="1:8" ht="15.75">
      <c r="A124" s="28" t="s">
        <v>347</v>
      </c>
      <c r="B124" s="8" t="s">
        <v>194</v>
      </c>
      <c r="C124" s="5" t="s">
        <v>171</v>
      </c>
      <c r="D124" s="5" t="s">
        <v>175</v>
      </c>
      <c r="E124" s="5" t="s">
        <v>387</v>
      </c>
      <c r="F124" s="59"/>
      <c r="G124" s="70">
        <f>G125</f>
        <v>5000</v>
      </c>
      <c r="H124" s="27">
        <f>H125</f>
        <v>3547.5</v>
      </c>
    </row>
    <row r="125" spans="1:8" ht="30">
      <c r="A125" s="28" t="s">
        <v>267</v>
      </c>
      <c r="B125" s="8" t="s">
        <v>194</v>
      </c>
      <c r="C125" s="5" t="s">
        <v>171</v>
      </c>
      <c r="D125" s="5" t="s">
        <v>175</v>
      </c>
      <c r="E125" s="5" t="s">
        <v>387</v>
      </c>
      <c r="F125" s="59" t="s">
        <v>234</v>
      </c>
      <c r="G125" s="70">
        <v>5000</v>
      </c>
      <c r="H125" s="74">
        <v>3547.5</v>
      </c>
    </row>
    <row r="126" spans="1:8" ht="15.75">
      <c r="A126" s="28" t="s">
        <v>185</v>
      </c>
      <c r="B126" s="8" t="s">
        <v>194</v>
      </c>
      <c r="C126" s="5" t="s">
        <v>171</v>
      </c>
      <c r="D126" s="5" t="s">
        <v>175</v>
      </c>
      <c r="E126" s="5" t="s">
        <v>388</v>
      </c>
      <c r="F126" s="59"/>
      <c r="G126" s="70">
        <f>G127+G128</f>
        <v>15020</v>
      </c>
      <c r="H126" s="27">
        <f>H127+H128</f>
        <v>412.5</v>
      </c>
    </row>
    <row r="127" spans="1:8" ht="30">
      <c r="A127" s="28" t="s">
        <v>258</v>
      </c>
      <c r="B127" s="8" t="s">
        <v>194</v>
      </c>
      <c r="C127" s="5" t="s">
        <v>171</v>
      </c>
      <c r="D127" s="5" t="s">
        <v>175</v>
      </c>
      <c r="E127" s="5" t="s">
        <v>388</v>
      </c>
      <c r="F127" s="59" t="s">
        <v>243</v>
      </c>
      <c r="G127" s="70">
        <f>2600+1500</f>
        <v>4100</v>
      </c>
      <c r="H127" s="74">
        <v>0</v>
      </c>
    </row>
    <row r="128" spans="1:8" ht="30">
      <c r="A128" s="28" t="s">
        <v>267</v>
      </c>
      <c r="B128" s="8" t="s">
        <v>194</v>
      </c>
      <c r="C128" s="5" t="s">
        <v>171</v>
      </c>
      <c r="D128" s="5" t="s">
        <v>175</v>
      </c>
      <c r="E128" s="5" t="s">
        <v>388</v>
      </c>
      <c r="F128" s="59" t="s">
        <v>234</v>
      </c>
      <c r="G128" s="70">
        <v>10920</v>
      </c>
      <c r="H128" s="74">
        <v>412.5</v>
      </c>
    </row>
    <row r="129" spans="1:8" ht="60">
      <c r="A129" s="28" t="s">
        <v>287</v>
      </c>
      <c r="B129" s="8" t="s">
        <v>194</v>
      </c>
      <c r="C129" s="5" t="s">
        <v>171</v>
      </c>
      <c r="D129" s="5" t="s">
        <v>175</v>
      </c>
      <c r="E129" s="5" t="s">
        <v>479</v>
      </c>
      <c r="F129" s="59"/>
      <c r="G129" s="70">
        <f>G130</f>
        <v>24713.9</v>
      </c>
      <c r="H129" s="27">
        <f>H130</f>
        <v>0</v>
      </c>
    </row>
    <row r="130" spans="1:8" ht="30">
      <c r="A130" s="28" t="s">
        <v>267</v>
      </c>
      <c r="B130" s="8" t="s">
        <v>194</v>
      </c>
      <c r="C130" s="5" t="s">
        <v>171</v>
      </c>
      <c r="D130" s="5" t="s">
        <v>175</v>
      </c>
      <c r="E130" s="5" t="s">
        <v>479</v>
      </c>
      <c r="F130" s="59" t="s">
        <v>234</v>
      </c>
      <c r="G130" s="70">
        <f>20000+4713.9</f>
        <v>24713.9</v>
      </c>
      <c r="H130" s="74">
        <v>0</v>
      </c>
    </row>
    <row r="131" spans="1:8" ht="75">
      <c r="A131" s="28" t="s">
        <v>288</v>
      </c>
      <c r="B131" s="8" t="s">
        <v>194</v>
      </c>
      <c r="C131" s="5" t="s">
        <v>171</v>
      </c>
      <c r="D131" s="5" t="s">
        <v>175</v>
      </c>
      <c r="E131" s="5" t="s">
        <v>480</v>
      </c>
      <c r="F131" s="59"/>
      <c r="G131" s="70">
        <f>G132</f>
        <v>46535.8</v>
      </c>
      <c r="H131" s="27">
        <f>H132</f>
        <v>0</v>
      </c>
    </row>
    <row r="132" spans="1:8" ht="30">
      <c r="A132" s="28" t="s">
        <v>267</v>
      </c>
      <c r="B132" s="8" t="s">
        <v>194</v>
      </c>
      <c r="C132" s="5" t="s">
        <v>171</v>
      </c>
      <c r="D132" s="5" t="s">
        <v>175</v>
      </c>
      <c r="E132" s="5" t="s">
        <v>480</v>
      </c>
      <c r="F132" s="59" t="s">
        <v>234</v>
      </c>
      <c r="G132" s="70">
        <f>21000+15535.8+10000</f>
        <v>46535.8</v>
      </c>
      <c r="H132" s="74">
        <v>0</v>
      </c>
    </row>
    <row r="133" spans="1:8" ht="15.75">
      <c r="A133" s="26" t="s">
        <v>147</v>
      </c>
      <c r="B133" s="8" t="s">
        <v>194</v>
      </c>
      <c r="C133" s="5" t="s">
        <v>171</v>
      </c>
      <c r="D133" s="5" t="s">
        <v>176</v>
      </c>
      <c r="E133" s="5"/>
      <c r="F133" s="59"/>
      <c r="G133" s="70">
        <f aca="true" t="shared" si="2" ref="G133:H135">G134</f>
        <v>80</v>
      </c>
      <c r="H133" s="27">
        <f t="shared" si="2"/>
        <v>17.4</v>
      </c>
    </row>
    <row r="134" spans="1:8" ht="30">
      <c r="A134" s="28" t="s">
        <v>39</v>
      </c>
      <c r="B134" s="8" t="s">
        <v>194</v>
      </c>
      <c r="C134" s="5" t="s">
        <v>171</v>
      </c>
      <c r="D134" s="5" t="s">
        <v>176</v>
      </c>
      <c r="E134" s="5" t="s">
        <v>306</v>
      </c>
      <c r="F134" s="59"/>
      <c r="G134" s="70">
        <f t="shared" si="2"/>
        <v>80</v>
      </c>
      <c r="H134" s="27">
        <f t="shared" si="2"/>
        <v>17.4</v>
      </c>
    </row>
    <row r="135" spans="1:8" ht="45">
      <c r="A135" s="28" t="s">
        <v>315</v>
      </c>
      <c r="B135" s="8" t="s">
        <v>194</v>
      </c>
      <c r="C135" s="5" t="s">
        <v>171</v>
      </c>
      <c r="D135" s="5" t="s">
        <v>176</v>
      </c>
      <c r="E135" s="5" t="s">
        <v>389</v>
      </c>
      <c r="F135" s="59"/>
      <c r="G135" s="70">
        <f t="shared" si="2"/>
        <v>80</v>
      </c>
      <c r="H135" s="27">
        <f t="shared" si="2"/>
        <v>17.4</v>
      </c>
    </row>
    <row r="136" spans="1:8" ht="30">
      <c r="A136" s="28" t="s">
        <v>247</v>
      </c>
      <c r="B136" s="8" t="s">
        <v>194</v>
      </c>
      <c r="C136" s="5" t="s">
        <v>171</v>
      </c>
      <c r="D136" s="5" t="s">
        <v>176</v>
      </c>
      <c r="E136" s="5" t="s">
        <v>389</v>
      </c>
      <c r="F136" s="59" t="s">
        <v>246</v>
      </c>
      <c r="G136" s="70">
        <v>80</v>
      </c>
      <c r="H136" s="74">
        <v>17.4</v>
      </c>
    </row>
    <row r="137" spans="1:8" ht="31.5">
      <c r="A137" s="26" t="s">
        <v>148</v>
      </c>
      <c r="B137" s="8" t="s">
        <v>194</v>
      </c>
      <c r="C137" s="5" t="s">
        <v>171</v>
      </c>
      <c r="D137" s="5" t="s">
        <v>177</v>
      </c>
      <c r="E137" s="5"/>
      <c r="F137" s="59"/>
      <c r="G137" s="70">
        <f>G138</f>
        <v>2170</v>
      </c>
      <c r="H137" s="27">
        <f>H138</f>
        <v>129</v>
      </c>
    </row>
    <row r="138" spans="1:8" ht="30">
      <c r="A138" s="28" t="s">
        <v>289</v>
      </c>
      <c r="B138" s="8" t="s">
        <v>194</v>
      </c>
      <c r="C138" s="5" t="s">
        <v>171</v>
      </c>
      <c r="D138" s="5" t="s">
        <v>177</v>
      </c>
      <c r="E138" s="5" t="s">
        <v>307</v>
      </c>
      <c r="F138" s="59"/>
      <c r="G138" s="70">
        <f>G139+G141</f>
        <v>2170</v>
      </c>
      <c r="H138" s="27">
        <f>H139+H141</f>
        <v>129</v>
      </c>
    </row>
    <row r="139" spans="1:8" ht="45">
      <c r="A139" s="28" t="s">
        <v>38</v>
      </c>
      <c r="B139" s="8" t="s">
        <v>194</v>
      </c>
      <c r="C139" s="5" t="s">
        <v>171</v>
      </c>
      <c r="D139" s="5" t="s">
        <v>177</v>
      </c>
      <c r="E139" s="5" t="s">
        <v>390</v>
      </c>
      <c r="F139" s="59"/>
      <c r="G139" s="70">
        <f>G140</f>
        <v>1400</v>
      </c>
      <c r="H139" s="27">
        <f>H140</f>
        <v>63.6</v>
      </c>
    </row>
    <row r="140" spans="1:8" ht="30">
      <c r="A140" s="28" t="s">
        <v>267</v>
      </c>
      <c r="B140" s="8" t="s">
        <v>194</v>
      </c>
      <c r="C140" s="5" t="s">
        <v>171</v>
      </c>
      <c r="D140" s="5" t="s">
        <v>177</v>
      </c>
      <c r="E140" s="5" t="s">
        <v>390</v>
      </c>
      <c r="F140" s="59" t="s">
        <v>234</v>
      </c>
      <c r="G140" s="70">
        <f>1200+200</f>
        <v>1400</v>
      </c>
      <c r="H140" s="74">
        <v>63.6</v>
      </c>
    </row>
    <row r="141" spans="1:8" ht="30">
      <c r="A141" s="28" t="s">
        <v>66</v>
      </c>
      <c r="B141" s="8" t="s">
        <v>194</v>
      </c>
      <c r="C141" s="5" t="s">
        <v>171</v>
      </c>
      <c r="D141" s="5" t="s">
        <v>177</v>
      </c>
      <c r="E141" s="5" t="s">
        <v>391</v>
      </c>
      <c r="F141" s="59"/>
      <c r="G141" s="70">
        <f>G142+G143</f>
        <v>770</v>
      </c>
      <c r="H141" s="27">
        <f>H142+H143</f>
        <v>65.4</v>
      </c>
    </row>
    <row r="142" spans="1:8" ht="45">
      <c r="A142" s="28" t="s">
        <v>271</v>
      </c>
      <c r="B142" s="8" t="s">
        <v>194</v>
      </c>
      <c r="C142" s="5" t="s">
        <v>171</v>
      </c>
      <c r="D142" s="5" t="s">
        <v>177</v>
      </c>
      <c r="E142" s="5" t="s">
        <v>391</v>
      </c>
      <c r="F142" s="59" t="s">
        <v>255</v>
      </c>
      <c r="G142" s="70">
        <v>300</v>
      </c>
      <c r="H142" s="74">
        <v>0</v>
      </c>
    </row>
    <row r="143" spans="1:8" ht="30">
      <c r="A143" s="28" t="s">
        <v>267</v>
      </c>
      <c r="B143" s="8" t="s">
        <v>194</v>
      </c>
      <c r="C143" s="5" t="s">
        <v>171</v>
      </c>
      <c r="D143" s="5" t="s">
        <v>177</v>
      </c>
      <c r="E143" s="5" t="s">
        <v>391</v>
      </c>
      <c r="F143" s="59" t="s">
        <v>234</v>
      </c>
      <c r="G143" s="70">
        <v>470</v>
      </c>
      <c r="H143" s="74">
        <v>65.4</v>
      </c>
    </row>
    <row r="144" spans="1:8" ht="15.75">
      <c r="A144" s="24" t="s">
        <v>133</v>
      </c>
      <c r="B144" s="13" t="s">
        <v>194</v>
      </c>
      <c r="C144" s="4" t="s">
        <v>178</v>
      </c>
      <c r="D144" s="4" t="s">
        <v>169</v>
      </c>
      <c r="E144" s="4"/>
      <c r="F144" s="60"/>
      <c r="G144" s="69">
        <f>G145+G168+G208</f>
        <v>246165.1</v>
      </c>
      <c r="H144" s="25">
        <f>H145+H168+H208</f>
        <v>22147.2</v>
      </c>
    </row>
    <row r="145" spans="1:8" ht="15.75">
      <c r="A145" s="26" t="s">
        <v>154</v>
      </c>
      <c r="B145" s="8" t="s">
        <v>194</v>
      </c>
      <c r="C145" s="5" t="s">
        <v>178</v>
      </c>
      <c r="D145" s="5" t="s">
        <v>168</v>
      </c>
      <c r="E145" s="5"/>
      <c r="F145" s="59"/>
      <c r="G145" s="70">
        <f aca="true" t="shared" si="3" ref="G145:H147">G146</f>
        <v>47550</v>
      </c>
      <c r="H145" s="27">
        <f t="shared" si="3"/>
        <v>650</v>
      </c>
    </row>
    <row r="146" spans="1:8" ht="33" customHeight="1">
      <c r="A146" s="28" t="s">
        <v>107</v>
      </c>
      <c r="B146" s="8" t="s">
        <v>194</v>
      </c>
      <c r="C146" s="5" t="s">
        <v>178</v>
      </c>
      <c r="D146" s="5" t="s">
        <v>168</v>
      </c>
      <c r="E146" s="5" t="s">
        <v>58</v>
      </c>
      <c r="F146" s="59"/>
      <c r="G146" s="70">
        <f t="shared" si="3"/>
        <v>47550</v>
      </c>
      <c r="H146" s="27">
        <f t="shared" si="3"/>
        <v>650</v>
      </c>
    </row>
    <row r="147" spans="1:8" ht="30">
      <c r="A147" s="28" t="s">
        <v>37</v>
      </c>
      <c r="B147" s="8" t="s">
        <v>194</v>
      </c>
      <c r="C147" s="5" t="s">
        <v>178</v>
      </c>
      <c r="D147" s="5" t="s">
        <v>168</v>
      </c>
      <c r="E147" s="5" t="s">
        <v>59</v>
      </c>
      <c r="F147" s="59"/>
      <c r="G147" s="70">
        <f t="shared" si="3"/>
        <v>47550</v>
      </c>
      <c r="H147" s="27">
        <f t="shared" si="3"/>
        <v>650</v>
      </c>
    </row>
    <row r="148" spans="1:8" ht="15.75">
      <c r="A148" s="28" t="s">
        <v>151</v>
      </c>
      <c r="B148" s="8" t="s">
        <v>194</v>
      </c>
      <c r="C148" s="5" t="s">
        <v>178</v>
      </c>
      <c r="D148" s="5" t="s">
        <v>168</v>
      </c>
      <c r="E148" s="5" t="s">
        <v>393</v>
      </c>
      <c r="F148" s="59"/>
      <c r="G148" s="70">
        <f>G149+G151+G153+G158+G160+G162+G155+G164+G166</f>
        <v>47550</v>
      </c>
      <c r="H148" s="27">
        <f>H149+H151+H153+H158+H160+H162+H155+H164+H166</f>
        <v>650</v>
      </c>
    </row>
    <row r="149" spans="1:8" ht="75">
      <c r="A149" s="30" t="s">
        <v>36</v>
      </c>
      <c r="B149" s="8" t="s">
        <v>194</v>
      </c>
      <c r="C149" s="5" t="s">
        <v>178</v>
      </c>
      <c r="D149" s="5" t="s">
        <v>168</v>
      </c>
      <c r="E149" s="5" t="s">
        <v>394</v>
      </c>
      <c r="F149" s="59"/>
      <c r="G149" s="70">
        <f>G150</f>
        <v>6800</v>
      </c>
      <c r="H149" s="27">
        <f>H150</f>
        <v>0</v>
      </c>
    </row>
    <row r="150" spans="1:8" ht="45">
      <c r="A150" s="28" t="s">
        <v>271</v>
      </c>
      <c r="B150" s="8" t="s">
        <v>194</v>
      </c>
      <c r="C150" s="5" t="s">
        <v>178</v>
      </c>
      <c r="D150" s="5" t="s">
        <v>168</v>
      </c>
      <c r="E150" s="5" t="s">
        <v>394</v>
      </c>
      <c r="F150" s="59" t="s">
        <v>255</v>
      </c>
      <c r="G150" s="70">
        <v>6800</v>
      </c>
      <c r="H150" s="74">
        <v>0</v>
      </c>
    </row>
    <row r="151" spans="1:8" ht="45">
      <c r="A151" s="28" t="s">
        <v>232</v>
      </c>
      <c r="B151" s="8" t="s">
        <v>194</v>
      </c>
      <c r="C151" s="5" t="s">
        <v>178</v>
      </c>
      <c r="D151" s="5" t="s">
        <v>168</v>
      </c>
      <c r="E151" s="5" t="s">
        <v>395</v>
      </c>
      <c r="F151" s="59"/>
      <c r="G151" s="70">
        <f>G152</f>
        <v>1000</v>
      </c>
      <c r="H151" s="27">
        <f>H152</f>
        <v>0</v>
      </c>
    </row>
    <row r="152" spans="1:8" ht="45">
      <c r="A152" s="28" t="s">
        <v>271</v>
      </c>
      <c r="B152" s="8" t="s">
        <v>194</v>
      </c>
      <c r="C152" s="5" t="s">
        <v>178</v>
      </c>
      <c r="D152" s="5" t="s">
        <v>168</v>
      </c>
      <c r="E152" s="5" t="s">
        <v>395</v>
      </c>
      <c r="F152" s="59" t="s">
        <v>255</v>
      </c>
      <c r="G152" s="70">
        <f>500+500</f>
        <v>1000</v>
      </c>
      <c r="H152" s="74">
        <v>0</v>
      </c>
    </row>
    <row r="153" spans="1:8" ht="45">
      <c r="A153" s="32" t="s">
        <v>23</v>
      </c>
      <c r="B153" s="8" t="s">
        <v>194</v>
      </c>
      <c r="C153" s="5" t="s">
        <v>178</v>
      </c>
      <c r="D153" s="5" t="s">
        <v>168</v>
      </c>
      <c r="E153" s="5" t="s">
        <v>396</v>
      </c>
      <c r="F153" s="59"/>
      <c r="G153" s="70">
        <f>G154</f>
        <v>3750</v>
      </c>
      <c r="H153" s="27">
        <f>H154</f>
        <v>0</v>
      </c>
    </row>
    <row r="154" spans="1:8" ht="45">
      <c r="A154" s="28" t="s">
        <v>271</v>
      </c>
      <c r="B154" s="8" t="s">
        <v>194</v>
      </c>
      <c r="C154" s="5" t="s">
        <v>178</v>
      </c>
      <c r="D154" s="5" t="s">
        <v>168</v>
      </c>
      <c r="E154" s="5" t="s">
        <v>396</v>
      </c>
      <c r="F154" s="59" t="s">
        <v>255</v>
      </c>
      <c r="G154" s="70">
        <f>12750-9000</f>
        <v>3750</v>
      </c>
      <c r="H154" s="74">
        <v>0</v>
      </c>
    </row>
    <row r="155" spans="1:8" ht="30">
      <c r="A155" s="30" t="s">
        <v>233</v>
      </c>
      <c r="B155" s="8" t="s">
        <v>194</v>
      </c>
      <c r="C155" s="5" t="s">
        <v>178</v>
      </c>
      <c r="D155" s="5" t="s">
        <v>168</v>
      </c>
      <c r="E155" s="5" t="s">
        <v>397</v>
      </c>
      <c r="F155" s="59"/>
      <c r="G155" s="70">
        <f>G156+G157</f>
        <v>2500</v>
      </c>
      <c r="H155" s="27">
        <f>H156+H157</f>
        <v>0</v>
      </c>
    </row>
    <row r="156" spans="1:8" ht="30" hidden="1" outlineLevel="1">
      <c r="A156" s="28" t="s">
        <v>267</v>
      </c>
      <c r="B156" s="8" t="s">
        <v>194</v>
      </c>
      <c r="C156" s="5" t="s">
        <v>178</v>
      </c>
      <c r="D156" s="5" t="s">
        <v>168</v>
      </c>
      <c r="E156" s="5" t="s">
        <v>112</v>
      </c>
      <c r="F156" s="59" t="s">
        <v>234</v>
      </c>
      <c r="G156" s="70">
        <v>0</v>
      </c>
      <c r="H156" s="74"/>
    </row>
    <row r="157" spans="1:8" ht="45" collapsed="1">
      <c r="A157" s="28" t="s">
        <v>271</v>
      </c>
      <c r="B157" s="8" t="s">
        <v>194</v>
      </c>
      <c r="C157" s="5" t="s">
        <v>178</v>
      </c>
      <c r="D157" s="5" t="s">
        <v>168</v>
      </c>
      <c r="E157" s="5" t="s">
        <v>397</v>
      </c>
      <c r="F157" s="59" t="s">
        <v>255</v>
      </c>
      <c r="G157" s="70">
        <f>2000+500</f>
        <v>2500</v>
      </c>
      <c r="H157" s="74">
        <v>0</v>
      </c>
    </row>
    <row r="158" spans="1:8" ht="30">
      <c r="A158" s="28" t="s">
        <v>231</v>
      </c>
      <c r="B158" s="8" t="s">
        <v>194</v>
      </c>
      <c r="C158" s="5" t="s">
        <v>178</v>
      </c>
      <c r="D158" s="5" t="s">
        <v>168</v>
      </c>
      <c r="E158" s="5" t="s">
        <v>398</v>
      </c>
      <c r="F158" s="59"/>
      <c r="G158" s="70">
        <f>G159</f>
        <v>3500</v>
      </c>
      <c r="H158" s="27">
        <f>H159</f>
        <v>650</v>
      </c>
    </row>
    <row r="159" spans="1:8" ht="45">
      <c r="A159" s="28" t="s">
        <v>271</v>
      </c>
      <c r="B159" s="8" t="s">
        <v>194</v>
      </c>
      <c r="C159" s="5" t="s">
        <v>178</v>
      </c>
      <c r="D159" s="5" t="s">
        <v>168</v>
      </c>
      <c r="E159" s="5" t="s">
        <v>398</v>
      </c>
      <c r="F159" s="59" t="s">
        <v>255</v>
      </c>
      <c r="G159" s="70">
        <v>3500</v>
      </c>
      <c r="H159" s="74">
        <v>650</v>
      </c>
    </row>
    <row r="160" spans="1:8" ht="60" hidden="1" outlineLevel="1">
      <c r="A160" s="30" t="s">
        <v>225</v>
      </c>
      <c r="B160" s="8" t="s">
        <v>194</v>
      </c>
      <c r="C160" s="5" t="s">
        <v>178</v>
      </c>
      <c r="D160" s="5" t="s">
        <v>168</v>
      </c>
      <c r="E160" s="5" t="s">
        <v>116</v>
      </c>
      <c r="F160" s="59"/>
      <c r="G160" s="70">
        <f>G161</f>
        <v>0</v>
      </c>
      <c r="H160" s="74"/>
    </row>
    <row r="161" spans="1:8" ht="45" hidden="1" outlineLevel="1">
      <c r="A161" s="28" t="s">
        <v>271</v>
      </c>
      <c r="B161" s="8" t="s">
        <v>194</v>
      </c>
      <c r="C161" s="5" t="s">
        <v>178</v>
      </c>
      <c r="D161" s="5" t="s">
        <v>168</v>
      </c>
      <c r="E161" s="5" t="s">
        <v>116</v>
      </c>
      <c r="F161" s="59" t="s">
        <v>255</v>
      </c>
      <c r="G161" s="70"/>
      <c r="H161" s="74"/>
    </row>
    <row r="162" spans="1:8" ht="45" collapsed="1">
      <c r="A162" s="28" t="s">
        <v>308</v>
      </c>
      <c r="B162" s="8" t="s">
        <v>194</v>
      </c>
      <c r="C162" s="5" t="s">
        <v>178</v>
      </c>
      <c r="D162" s="5" t="s">
        <v>168</v>
      </c>
      <c r="E162" s="5" t="s">
        <v>468</v>
      </c>
      <c r="F162" s="59"/>
      <c r="G162" s="70">
        <f>G163</f>
        <v>16000</v>
      </c>
      <c r="H162" s="27">
        <f>H163</f>
        <v>0</v>
      </c>
    </row>
    <row r="163" spans="1:8" ht="45">
      <c r="A163" s="28" t="s">
        <v>271</v>
      </c>
      <c r="B163" s="8" t="s">
        <v>194</v>
      </c>
      <c r="C163" s="5" t="s">
        <v>178</v>
      </c>
      <c r="D163" s="5" t="s">
        <v>168</v>
      </c>
      <c r="E163" s="5" t="s">
        <v>468</v>
      </c>
      <c r="F163" s="59" t="s">
        <v>255</v>
      </c>
      <c r="G163" s="70">
        <v>16000</v>
      </c>
      <c r="H163" s="74">
        <v>0</v>
      </c>
    </row>
    <row r="164" spans="1:8" ht="15.75">
      <c r="A164" s="28" t="s">
        <v>492</v>
      </c>
      <c r="B164" s="8" t="s">
        <v>194</v>
      </c>
      <c r="C164" s="5" t="s">
        <v>178</v>
      </c>
      <c r="D164" s="5" t="s">
        <v>168</v>
      </c>
      <c r="E164" s="5" t="s">
        <v>399</v>
      </c>
      <c r="F164" s="59"/>
      <c r="G164" s="70">
        <f>G165</f>
        <v>5000</v>
      </c>
      <c r="H164" s="27">
        <f>H165</f>
        <v>0</v>
      </c>
    </row>
    <row r="165" spans="1:8" ht="45">
      <c r="A165" s="28" t="s">
        <v>271</v>
      </c>
      <c r="B165" s="8" t="s">
        <v>194</v>
      </c>
      <c r="C165" s="5" t="s">
        <v>178</v>
      </c>
      <c r="D165" s="5" t="s">
        <v>168</v>
      </c>
      <c r="E165" s="5" t="s">
        <v>399</v>
      </c>
      <c r="F165" s="59" t="s">
        <v>255</v>
      </c>
      <c r="G165" s="70">
        <v>5000</v>
      </c>
      <c r="H165" s="74">
        <v>0</v>
      </c>
    </row>
    <row r="166" spans="1:8" ht="33" customHeight="1">
      <c r="A166" s="32" t="s">
        <v>508</v>
      </c>
      <c r="B166" s="8" t="s">
        <v>194</v>
      </c>
      <c r="C166" s="5" t="s">
        <v>178</v>
      </c>
      <c r="D166" s="5" t="s">
        <v>168</v>
      </c>
      <c r="E166" s="5" t="s">
        <v>507</v>
      </c>
      <c r="F166" s="59"/>
      <c r="G166" s="70">
        <f>G167</f>
        <v>9000</v>
      </c>
      <c r="H166" s="27">
        <f>H167</f>
        <v>0</v>
      </c>
    </row>
    <row r="167" spans="1:8" ht="45">
      <c r="A167" s="32" t="s">
        <v>490</v>
      </c>
      <c r="B167" s="8" t="s">
        <v>194</v>
      </c>
      <c r="C167" s="5" t="s">
        <v>178</v>
      </c>
      <c r="D167" s="5" t="s">
        <v>168</v>
      </c>
      <c r="E167" s="5" t="s">
        <v>507</v>
      </c>
      <c r="F167" s="59" t="s">
        <v>489</v>
      </c>
      <c r="G167" s="70">
        <f>9000</f>
        <v>9000</v>
      </c>
      <c r="H167" s="74">
        <v>0</v>
      </c>
    </row>
    <row r="168" spans="1:8" ht="15.75">
      <c r="A168" s="26" t="s">
        <v>155</v>
      </c>
      <c r="B168" s="8" t="s">
        <v>194</v>
      </c>
      <c r="C168" s="5" t="s">
        <v>178</v>
      </c>
      <c r="D168" s="5" t="s">
        <v>179</v>
      </c>
      <c r="E168" s="5"/>
      <c r="F168" s="59"/>
      <c r="G168" s="70">
        <f>G169+G204</f>
        <v>62897.5</v>
      </c>
      <c r="H168" s="27">
        <f>H169+H204</f>
        <v>4251.8</v>
      </c>
    </row>
    <row r="169" spans="1:8" ht="33" customHeight="1">
      <c r="A169" s="28" t="s">
        <v>107</v>
      </c>
      <c r="B169" s="8" t="s">
        <v>194</v>
      </c>
      <c r="C169" s="5" t="s">
        <v>178</v>
      </c>
      <c r="D169" s="5" t="s">
        <v>179</v>
      </c>
      <c r="E169" s="5" t="s">
        <v>58</v>
      </c>
      <c r="F169" s="59"/>
      <c r="G169" s="70">
        <f>G170</f>
        <v>62796</v>
      </c>
      <c r="H169" s="27">
        <f>H170</f>
        <v>4233.3</v>
      </c>
    </row>
    <row r="170" spans="1:8" ht="30">
      <c r="A170" s="28" t="s">
        <v>35</v>
      </c>
      <c r="B170" s="8" t="s">
        <v>194</v>
      </c>
      <c r="C170" s="5" t="s">
        <v>178</v>
      </c>
      <c r="D170" s="5" t="s">
        <v>179</v>
      </c>
      <c r="E170" s="5" t="s">
        <v>67</v>
      </c>
      <c r="F170" s="59"/>
      <c r="G170" s="70">
        <f>G171+G177+G173+G175+G202</f>
        <v>62796</v>
      </c>
      <c r="H170" s="27">
        <f>H171+H177+H173+H175+H202</f>
        <v>4233.3</v>
      </c>
    </row>
    <row r="171" spans="1:8" ht="15.75">
      <c r="A171" s="28" t="s">
        <v>118</v>
      </c>
      <c r="B171" s="8" t="s">
        <v>194</v>
      </c>
      <c r="C171" s="5" t="s">
        <v>178</v>
      </c>
      <c r="D171" s="5" t="s">
        <v>179</v>
      </c>
      <c r="E171" s="5" t="s">
        <v>400</v>
      </c>
      <c r="F171" s="59"/>
      <c r="G171" s="70">
        <f>G172</f>
        <v>4242</v>
      </c>
      <c r="H171" s="27">
        <f>H172</f>
        <v>103.2</v>
      </c>
    </row>
    <row r="172" spans="1:8" ht="30">
      <c r="A172" s="28" t="s">
        <v>276</v>
      </c>
      <c r="B172" s="8" t="s">
        <v>194</v>
      </c>
      <c r="C172" s="5" t="s">
        <v>178</v>
      </c>
      <c r="D172" s="5" t="s">
        <v>179</v>
      </c>
      <c r="E172" s="5" t="s">
        <v>400</v>
      </c>
      <c r="F172" s="59" t="s">
        <v>277</v>
      </c>
      <c r="G172" s="70">
        <v>4242</v>
      </c>
      <c r="H172" s="74">
        <v>103.2</v>
      </c>
    </row>
    <row r="173" spans="1:8" ht="30">
      <c r="A173" s="28" t="s">
        <v>470</v>
      </c>
      <c r="B173" s="8" t="s">
        <v>194</v>
      </c>
      <c r="C173" s="5" t="s">
        <v>178</v>
      </c>
      <c r="D173" s="5" t="s">
        <v>179</v>
      </c>
      <c r="E173" s="5" t="s">
        <v>481</v>
      </c>
      <c r="F173" s="59"/>
      <c r="G173" s="70">
        <f>G174</f>
        <v>5000</v>
      </c>
      <c r="H173" s="27">
        <f>H174</f>
        <v>1433.9</v>
      </c>
    </row>
    <row r="174" spans="1:8" ht="30">
      <c r="A174" s="28" t="s">
        <v>276</v>
      </c>
      <c r="B174" s="8" t="s">
        <v>194</v>
      </c>
      <c r="C174" s="5" t="s">
        <v>178</v>
      </c>
      <c r="D174" s="5" t="s">
        <v>179</v>
      </c>
      <c r="E174" s="5" t="s">
        <v>481</v>
      </c>
      <c r="F174" s="59" t="s">
        <v>277</v>
      </c>
      <c r="G174" s="70">
        <v>5000</v>
      </c>
      <c r="H174" s="74">
        <v>1433.9</v>
      </c>
    </row>
    <row r="175" spans="1:8" ht="60">
      <c r="A175" s="28" t="s">
        <v>499</v>
      </c>
      <c r="B175" s="8" t="s">
        <v>194</v>
      </c>
      <c r="C175" s="5" t="s">
        <v>178</v>
      </c>
      <c r="D175" s="5" t="s">
        <v>179</v>
      </c>
      <c r="E175" s="5" t="s">
        <v>498</v>
      </c>
      <c r="F175" s="59"/>
      <c r="G175" s="70">
        <f>G176</f>
        <v>2050</v>
      </c>
      <c r="H175" s="27">
        <f>H176</f>
        <v>2044.4</v>
      </c>
    </row>
    <row r="176" spans="1:8" ht="30">
      <c r="A176" s="28" t="s">
        <v>258</v>
      </c>
      <c r="B176" s="8" t="s">
        <v>194</v>
      </c>
      <c r="C176" s="5" t="s">
        <v>178</v>
      </c>
      <c r="D176" s="5" t="s">
        <v>179</v>
      </c>
      <c r="E176" s="5" t="s">
        <v>498</v>
      </c>
      <c r="F176" s="59" t="s">
        <v>243</v>
      </c>
      <c r="G176" s="70">
        <v>2050</v>
      </c>
      <c r="H176" s="74">
        <v>2044.4</v>
      </c>
    </row>
    <row r="177" spans="1:8" ht="15.75">
      <c r="A177" s="28" t="s">
        <v>309</v>
      </c>
      <c r="B177" s="8" t="s">
        <v>194</v>
      </c>
      <c r="C177" s="5" t="s">
        <v>178</v>
      </c>
      <c r="D177" s="5" t="s">
        <v>179</v>
      </c>
      <c r="E177" s="5" t="s">
        <v>401</v>
      </c>
      <c r="F177" s="59"/>
      <c r="G177" s="70">
        <f>G178+G180+G182+G184+G186+G188+G190+G194+G196+G198+G200+G192</f>
        <v>50004</v>
      </c>
      <c r="H177" s="27">
        <f>H178+H180+H182+H184+H186+H188+H190+H194+H196+H198+H200+H192</f>
        <v>651.8</v>
      </c>
    </row>
    <row r="178" spans="1:8" ht="30">
      <c r="A178" s="28" t="s">
        <v>34</v>
      </c>
      <c r="B178" s="8" t="s">
        <v>194</v>
      </c>
      <c r="C178" s="5" t="s">
        <v>178</v>
      </c>
      <c r="D178" s="5" t="s">
        <v>179</v>
      </c>
      <c r="E178" s="5" t="s">
        <v>402</v>
      </c>
      <c r="F178" s="59"/>
      <c r="G178" s="70">
        <f>G179</f>
        <v>1500</v>
      </c>
      <c r="H178" s="27">
        <f>H179</f>
        <v>0</v>
      </c>
    </row>
    <row r="179" spans="1:8" ht="45">
      <c r="A179" s="28" t="s">
        <v>271</v>
      </c>
      <c r="B179" s="8" t="s">
        <v>194</v>
      </c>
      <c r="C179" s="5" t="s">
        <v>178</v>
      </c>
      <c r="D179" s="5" t="s">
        <v>179</v>
      </c>
      <c r="E179" s="5" t="s">
        <v>402</v>
      </c>
      <c r="F179" s="59" t="s">
        <v>255</v>
      </c>
      <c r="G179" s="70">
        <v>1500</v>
      </c>
      <c r="H179" s="74">
        <v>0</v>
      </c>
    </row>
    <row r="180" spans="1:8" ht="60" hidden="1" outlineLevel="1">
      <c r="A180" s="28" t="s">
        <v>219</v>
      </c>
      <c r="B180" s="8" t="s">
        <v>194</v>
      </c>
      <c r="C180" s="5" t="s">
        <v>178</v>
      </c>
      <c r="D180" s="5" t="s">
        <v>179</v>
      </c>
      <c r="E180" s="5" t="s">
        <v>403</v>
      </c>
      <c r="F180" s="59"/>
      <c r="G180" s="70">
        <f>G181</f>
        <v>0</v>
      </c>
      <c r="H180" s="74"/>
    </row>
    <row r="181" spans="1:8" ht="45" hidden="1" outlineLevel="1">
      <c r="A181" s="28" t="s">
        <v>271</v>
      </c>
      <c r="B181" s="8" t="s">
        <v>194</v>
      </c>
      <c r="C181" s="5" t="s">
        <v>178</v>
      </c>
      <c r="D181" s="5" t="s">
        <v>179</v>
      </c>
      <c r="E181" s="5" t="s">
        <v>403</v>
      </c>
      <c r="F181" s="59" t="s">
        <v>255</v>
      </c>
      <c r="G181" s="70">
        <v>0</v>
      </c>
      <c r="H181" s="74"/>
    </row>
    <row r="182" spans="1:8" ht="60" collapsed="1">
      <c r="A182" s="28" t="s">
        <v>218</v>
      </c>
      <c r="B182" s="8" t="s">
        <v>194</v>
      </c>
      <c r="C182" s="5" t="s">
        <v>178</v>
      </c>
      <c r="D182" s="5" t="s">
        <v>179</v>
      </c>
      <c r="E182" s="5" t="s">
        <v>404</v>
      </c>
      <c r="F182" s="59"/>
      <c r="G182" s="70">
        <f>G183</f>
        <v>3200</v>
      </c>
      <c r="H182" s="27">
        <f>H183</f>
        <v>651.8</v>
      </c>
    </row>
    <row r="183" spans="1:8" ht="45">
      <c r="A183" s="28" t="s">
        <v>271</v>
      </c>
      <c r="B183" s="8" t="s">
        <v>194</v>
      </c>
      <c r="C183" s="5" t="s">
        <v>178</v>
      </c>
      <c r="D183" s="5" t="s">
        <v>179</v>
      </c>
      <c r="E183" s="5" t="s">
        <v>404</v>
      </c>
      <c r="F183" s="59" t="s">
        <v>255</v>
      </c>
      <c r="G183" s="70">
        <v>3200</v>
      </c>
      <c r="H183" s="74">
        <v>651.8</v>
      </c>
    </row>
    <row r="184" spans="1:8" ht="15.75">
      <c r="A184" s="28" t="s">
        <v>202</v>
      </c>
      <c r="B184" s="8" t="s">
        <v>194</v>
      </c>
      <c r="C184" s="5" t="s">
        <v>178</v>
      </c>
      <c r="D184" s="5" t="s">
        <v>179</v>
      </c>
      <c r="E184" s="5" t="s">
        <v>405</v>
      </c>
      <c r="F184" s="59"/>
      <c r="G184" s="70">
        <f>G185</f>
        <v>500</v>
      </c>
      <c r="H184" s="27">
        <f>H185</f>
        <v>0</v>
      </c>
    </row>
    <row r="185" spans="1:8" ht="30">
      <c r="A185" s="28" t="s">
        <v>267</v>
      </c>
      <c r="B185" s="8" t="s">
        <v>194</v>
      </c>
      <c r="C185" s="5" t="s">
        <v>178</v>
      </c>
      <c r="D185" s="5" t="s">
        <v>179</v>
      </c>
      <c r="E185" s="5" t="s">
        <v>405</v>
      </c>
      <c r="F185" s="59" t="s">
        <v>234</v>
      </c>
      <c r="G185" s="70">
        <v>500</v>
      </c>
      <c r="H185" s="74">
        <v>0</v>
      </c>
    </row>
    <row r="186" spans="1:8" ht="30">
      <c r="A186" s="28" t="s">
        <v>217</v>
      </c>
      <c r="B186" s="8" t="s">
        <v>194</v>
      </c>
      <c r="C186" s="5" t="s">
        <v>178</v>
      </c>
      <c r="D186" s="5" t="s">
        <v>179</v>
      </c>
      <c r="E186" s="5" t="s">
        <v>406</v>
      </c>
      <c r="F186" s="59"/>
      <c r="G186" s="70">
        <f>G187</f>
        <v>400</v>
      </c>
      <c r="H186" s="27">
        <f>H187</f>
        <v>0</v>
      </c>
    </row>
    <row r="187" spans="1:8" ht="30">
      <c r="A187" s="28" t="s">
        <v>267</v>
      </c>
      <c r="B187" s="8" t="s">
        <v>194</v>
      </c>
      <c r="C187" s="5" t="s">
        <v>178</v>
      </c>
      <c r="D187" s="5" t="s">
        <v>179</v>
      </c>
      <c r="E187" s="5" t="s">
        <v>406</v>
      </c>
      <c r="F187" s="59" t="s">
        <v>234</v>
      </c>
      <c r="G187" s="70">
        <v>400</v>
      </c>
      <c r="H187" s="74">
        <v>0</v>
      </c>
    </row>
    <row r="188" spans="1:8" ht="30">
      <c r="A188" s="28" t="s">
        <v>524</v>
      </c>
      <c r="B188" s="8" t="s">
        <v>194</v>
      </c>
      <c r="C188" s="5" t="s">
        <v>178</v>
      </c>
      <c r="D188" s="5" t="s">
        <v>179</v>
      </c>
      <c r="E188" s="5" t="s">
        <v>527</v>
      </c>
      <c r="F188" s="59"/>
      <c r="G188" s="70">
        <f>G189</f>
        <v>14748</v>
      </c>
      <c r="H188" s="27">
        <f>H189</f>
        <v>0</v>
      </c>
    </row>
    <row r="189" spans="1:8" ht="60">
      <c r="A189" s="28" t="s">
        <v>274</v>
      </c>
      <c r="B189" s="8" t="s">
        <v>194</v>
      </c>
      <c r="C189" s="5" t="s">
        <v>178</v>
      </c>
      <c r="D189" s="5" t="s">
        <v>179</v>
      </c>
      <c r="E189" s="5" t="s">
        <v>527</v>
      </c>
      <c r="F189" s="59" t="s">
        <v>275</v>
      </c>
      <c r="G189" s="70">
        <v>14748</v>
      </c>
      <c r="H189" s="74">
        <v>0</v>
      </c>
    </row>
    <row r="190" spans="1:8" ht="30">
      <c r="A190" s="28" t="s">
        <v>525</v>
      </c>
      <c r="B190" s="8" t="s">
        <v>194</v>
      </c>
      <c r="C190" s="5" t="s">
        <v>178</v>
      </c>
      <c r="D190" s="5" t="s">
        <v>179</v>
      </c>
      <c r="E190" s="5" t="s">
        <v>528</v>
      </c>
      <c r="F190" s="59"/>
      <c r="G190" s="70">
        <f>G191</f>
        <v>10000</v>
      </c>
      <c r="H190" s="27">
        <f>H191</f>
        <v>0</v>
      </c>
    </row>
    <row r="191" spans="1:8" ht="45">
      <c r="A191" s="28" t="s">
        <v>271</v>
      </c>
      <c r="B191" s="8" t="s">
        <v>194</v>
      </c>
      <c r="C191" s="5" t="s">
        <v>178</v>
      </c>
      <c r="D191" s="5" t="s">
        <v>179</v>
      </c>
      <c r="E191" s="5" t="s">
        <v>528</v>
      </c>
      <c r="F191" s="59" t="s">
        <v>255</v>
      </c>
      <c r="G191" s="70">
        <v>10000</v>
      </c>
      <c r="H191" s="74">
        <v>0</v>
      </c>
    </row>
    <row r="192" spans="1:8" ht="15.75">
      <c r="A192" s="28" t="s">
        <v>526</v>
      </c>
      <c r="B192" s="8" t="s">
        <v>194</v>
      </c>
      <c r="C192" s="5" t="s">
        <v>178</v>
      </c>
      <c r="D192" s="5" t="s">
        <v>179</v>
      </c>
      <c r="E192" s="5" t="s">
        <v>529</v>
      </c>
      <c r="F192" s="59"/>
      <c r="G192" s="70">
        <f>G193</f>
        <v>4856</v>
      </c>
      <c r="H192" s="27">
        <f>H193</f>
        <v>0</v>
      </c>
    </row>
    <row r="193" spans="1:8" ht="30">
      <c r="A193" s="28" t="s">
        <v>258</v>
      </c>
      <c r="B193" s="8" t="s">
        <v>194</v>
      </c>
      <c r="C193" s="5" t="s">
        <v>178</v>
      </c>
      <c r="D193" s="5" t="s">
        <v>179</v>
      </c>
      <c r="E193" s="5" t="s">
        <v>529</v>
      </c>
      <c r="F193" s="59" t="s">
        <v>243</v>
      </c>
      <c r="G193" s="71">
        <v>4856</v>
      </c>
      <c r="H193" s="74">
        <v>0</v>
      </c>
    </row>
    <row r="194" spans="1:8" ht="45">
      <c r="A194" s="28" t="s">
        <v>0</v>
      </c>
      <c r="B194" s="8" t="s">
        <v>194</v>
      </c>
      <c r="C194" s="5" t="s">
        <v>178</v>
      </c>
      <c r="D194" s="5" t="s">
        <v>179</v>
      </c>
      <c r="E194" s="5" t="s">
        <v>407</v>
      </c>
      <c r="F194" s="59"/>
      <c r="G194" s="70">
        <f>G195</f>
        <v>10000</v>
      </c>
      <c r="H194" s="27">
        <f>H195</f>
        <v>0</v>
      </c>
    </row>
    <row r="195" spans="1:8" ht="30">
      <c r="A195" s="28" t="s">
        <v>267</v>
      </c>
      <c r="B195" s="8" t="s">
        <v>194</v>
      </c>
      <c r="C195" s="5" t="s">
        <v>178</v>
      </c>
      <c r="D195" s="5" t="s">
        <v>179</v>
      </c>
      <c r="E195" s="5" t="s">
        <v>407</v>
      </c>
      <c r="F195" s="59" t="s">
        <v>234</v>
      </c>
      <c r="G195" s="70">
        <v>10000</v>
      </c>
      <c r="H195" s="74">
        <v>0</v>
      </c>
    </row>
    <row r="196" spans="1:8" ht="45">
      <c r="A196" s="50" t="s">
        <v>510</v>
      </c>
      <c r="B196" s="8" t="s">
        <v>194</v>
      </c>
      <c r="C196" s="5" t="s">
        <v>178</v>
      </c>
      <c r="D196" s="5" t="s">
        <v>179</v>
      </c>
      <c r="E196" s="5" t="s">
        <v>408</v>
      </c>
      <c r="F196" s="59"/>
      <c r="G196" s="70">
        <f>G197</f>
        <v>2292</v>
      </c>
      <c r="H196" s="27">
        <f>H197</f>
        <v>0</v>
      </c>
    </row>
    <row r="197" spans="1:8" ht="45">
      <c r="A197" s="28" t="s">
        <v>271</v>
      </c>
      <c r="B197" s="8" t="s">
        <v>194</v>
      </c>
      <c r="C197" s="5" t="s">
        <v>178</v>
      </c>
      <c r="D197" s="5" t="s">
        <v>179</v>
      </c>
      <c r="E197" s="5" t="s">
        <v>408</v>
      </c>
      <c r="F197" s="59" t="s">
        <v>255</v>
      </c>
      <c r="G197" s="71">
        <f>3800-1508</f>
        <v>2292</v>
      </c>
      <c r="H197" s="74">
        <v>0</v>
      </c>
    </row>
    <row r="198" spans="1:8" ht="15.75">
      <c r="A198" s="28" t="s">
        <v>509</v>
      </c>
      <c r="B198" s="8" t="s">
        <v>194</v>
      </c>
      <c r="C198" s="5" t="s">
        <v>178</v>
      </c>
      <c r="D198" s="5" t="s">
        <v>179</v>
      </c>
      <c r="E198" s="5" t="s">
        <v>485</v>
      </c>
      <c r="F198" s="59"/>
      <c r="G198" s="70">
        <f>G199</f>
        <v>1000</v>
      </c>
      <c r="H198" s="27" t="str">
        <f>H199</f>
        <v>0</v>
      </c>
    </row>
    <row r="199" spans="1:8" ht="30">
      <c r="A199" s="28" t="s">
        <v>267</v>
      </c>
      <c r="B199" s="8" t="s">
        <v>194</v>
      </c>
      <c r="C199" s="5" t="s">
        <v>178</v>
      </c>
      <c r="D199" s="5" t="s">
        <v>179</v>
      </c>
      <c r="E199" s="5" t="s">
        <v>485</v>
      </c>
      <c r="F199" s="59" t="s">
        <v>234</v>
      </c>
      <c r="G199" s="70">
        <v>1000</v>
      </c>
      <c r="H199" s="27" t="s">
        <v>536</v>
      </c>
    </row>
    <row r="200" spans="1:8" ht="30">
      <c r="A200" s="47" t="s">
        <v>520</v>
      </c>
      <c r="B200" s="8" t="s">
        <v>194</v>
      </c>
      <c r="C200" s="5" t="s">
        <v>178</v>
      </c>
      <c r="D200" s="5" t="s">
        <v>179</v>
      </c>
      <c r="E200" s="5" t="s">
        <v>519</v>
      </c>
      <c r="F200" s="59"/>
      <c r="G200" s="71">
        <f>G201</f>
        <v>1508</v>
      </c>
      <c r="H200" s="48" t="str">
        <f>H201</f>
        <v>0</v>
      </c>
    </row>
    <row r="201" spans="1:8" ht="45">
      <c r="A201" s="28" t="s">
        <v>271</v>
      </c>
      <c r="B201" s="8" t="s">
        <v>194</v>
      </c>
      <c r="C201" s="5" t="s">
        <v>178</v>
      </c>
      <c r="D201" s="5" t="s">
        <v>179</v>
      </c>
      <c r="E201" s="5" t="s">
        <v>519</v>
      </c>
      <c r="F201" s="59" t="s">
        <v>255</v>
      </c>
      <c r="G201" s="70">
        <v>1508</v>
      </c>
      <c r="H201" s="27" t="s">
        <v>536</v>
      </c>
    </row>
    <row r="202" spans="1:8" ht="30">
      <c r="A202" s="28" t="s">
        <v>483</v>
      </c>
      <c r="B202" s="8" t="s">
        <v>194</v>
      </c>
      <c r="C202" s="5" t="s">
        <v>178</v>
      </c>
      <c r="D202" s="5" t="s">
        <v>179</v>
      </c>
      <c r="E202" s="5" t="s">
        <v>482</v>
      </c>
      <c r="F202" s="59"/>
      <c r="G202" s="70">
        <f>G203</f>
        <v>1500</v>
      </c>
      <c r="H202" s="27" t="str">
        <f>H203</f>
        <v>0</v>
      </c>
    </row>
    <row r="203" spans="1:8" ht="30">
      <c r="A203" s="28" t="s">
        <v>276</v>
      </c>
      <c r="B203" s="8" t="s">
        <v>194</v>
      </c>
      <c r="C203" s="5" t="s">
        <v>178</v>
      </c>
      <c r="D203" s="5" t="s">
        <v>179</v>
      </c>
      <c r="E203" s="5" t="s">
        <v>482</v>
      </c>
      <c r="F203" s="59" t="s">
        <v>277</v>
      </c>
      <c r="G203" s="70">
        <v>1500</v>
      </c>
      <c r="H203" s="27" t="s">
        <v>536</v>
      </c>
    </row>
    <row r="204" spans="1:8" ht="30">
      <c r="A204" s="28" t="s">
        <v>319</v>
      </c>
      <c r="B204" s="8" t="s">
        <v>194</v>
      </c>
      <c r="C204" s="5" t="s">
        <v>178</v>
      </c>
      <c r="D204" s="5" t="s">
        <v>179</v>
      </c>
      <c r="E204" s="5" t="s">
        <v>317</v>
      </c>
      <c r="F204" s="59"/>
      <c r="G204" s="70">
        <f>G205</f>
        <v>101.5</v>
      </c>
      <c r="H204" s="27">
        <f>H205</f>
        <v>18.5</v>
      </c>
    </row>
    <row r="205" spans="1:8" ht="30">
      <c r="A205" s="28" t="s">
        <v>228</v>
      </c>
      <c r="B205" s="8" t="s">
        <v>194</v>
      </c>
      <c r="C205" s="5" t="s">
        <v>178</v>
      </c>
      <c r="D205" s="5" t="s">
        <v>179</v>
      </c>
      <c r="E205" s="5" t="s">
        <v>409</v>
      </c>
      <c r="F205" s="59"/>
      <c r="G205" s="70">
        <f>G206+G207</f>
        <v>101.5</v>
      </c>
      <c r="H205" s="27">
        <f>H206+H207</f>
        <v>18.5</v>
      </c>
    </row>
    <row r="206" spans="1:8" ht="33" customHeight="1">
      <c r="A206" s="32" t="s">
        <v>272</v>
      </c>
      <c r="B206" s="8" t="s">
        <v>194</v>
      </c>
      <c r="C206" s="5" t="s">
        <v>178</v>
      </c>
      <c r="D206" s="5" t="s">
        <v>179</v>
      </c>
      <c r="E206" s="5" t="s">
        <v>409</v>
      </c>
      <c r="F206" s="59" t="s">
        <v>273</v>
      </c>
      <c r="G206" s="70">
        <v>100</v>
      </c>
      <c r="H206" s="74">
        <v>18.3</v>
      </c>
    </row>
    <row r="207" spans="1:8" ht="30">
      <c r="A207" s="28" t="s">
        <v>267</v>
      </c>
      <c r="B207" s="8" t="s">
        <v>194</v>
      </c>
      <c r="C207" s="5" t="s">
        <v>178</v>
      </c>
      <c r="D207" s="5" t="s">
        <v>179</v>
      </c>
      <c r="E207" s="5" t="s">
        <v>409</v>
      </c>
      <c r="F207" s="59" t="s">
        <v>234</v>
      </c>
      <c r="G207" s="70">
        <v>1.5</v>
      </c>
      <c r="H207" s="74">
        <v>0.2</v>
      </c>
    </row>
    <row r="208" spans="1:8" ht="15.75">
      <c r="A208" s="26" t="s">
        <v>138</v>
      </c>
      <c r="B208" s="8" t="s">
        <v>194</v>
      </c>
      <c r="C208" s="5" t="s">
        <v>178</v>
      </c>
      <c r="D208" s="5" t="s">
        <v>170</v>
      </c>
      <c r="E208" s="5"/>
      <c r="F208" s="59"/>
      <c r="G208" s="70">
        <f>G209+G217+G234</f>
        <v>135717.6</v>
      </c>
      <c r="H208" s="27">
        <f>H209+H217+H234</f>
        <v>17245.4</v>
      </c>
    </row>
    <row r="209" spans="1:8" ht="45">
      <c r="A209" s="28" t="s">
        <v>291</v>
      </c>
      <c r="B209" s="8" t="s">
        <v>194</v>
      </c>
      <c r="C209" s="5" t="s">
        <v>178</v>
      </c>
      <c r="D209" s="5" t="s">
        <v>170</v>
      </c>
      <c r="E209" s="5" t="s">
        <v>68</v>
      </c>
      <c r="F209" s="59"/>
      <c r="G209" s="70">
        <f>G210+G212+G214</f>
        <v>26239.4</v>
      </c>
      <c r="H209" s="27">
        <f>H210+H212+H214</f>
        <v>4492.4</v>
      </c>
    </row>
    <row r="210" spans="1:8" ht="45">
      <c r="A210" s="28" t="s">
        <v>342</v>
      </c>
      <c r="B210" s="8" t="s">
        <v>194</v>
      </c>
      <c r="C210" s="5" t="s">
        <v>178</v>
      </c>
      <c r="D210" s="5" t="s">
        <v>170</v>
      </c>
      <c r="E210" s="5" t="s">
        <v>410</v>
      </c>
      <c r="F210" s="59"/>
      <c r="G210" s="70">
        <f>G211</f>
        <v>9959.3</v>
      </c>
      <c r="H210" s="27">
        <f>H211</f>
        <v>1335.2</v>
      </c>
    </row>
    <row r="211" spans="1:8" ht="45" customHeight="1">
      <c r="A211" s="28" t="s">
        <v>254</v>
      </c>
      <c r="B211" s="8" t="s">
        <v>194</v>
      </c>
      <c r="C211" s="5" t="s">
        <v>178</v>
      </c>
      <c r="D211" s="5" t="s">
        <v>170</v>
      </c>
      <c r="E211" s="5" t="s">
        <v>410</v>
      </c>
      <c r="F211" s="59" t="s">
        <v>253</v>
      </c>
      <c r="G211" s="70">
        <f>9960-0.7</f>
        <v>9959.3</v>
      </c>
      <c r="H211" s="74">
        <v>1335.2</v>
      </c>
    </row>
    <row r="212" spans="1:8" ht="60">
      <c r="A212" s="28" t="s">
        <v>348</v>
      </c>
      <c r="B212" s="8" t="s">
        <v>194</v>
      </c>
      <c r="C212" s="5" t="s">
        <v>178</v>
      </c>
      <c r="D212" s="5" t="s">
        <v>170</v>
      </c>
      <c r="E212" s="5" t="s">
        <v>467</v>
      </c>
      <c r="F212" s="59"/>
      <c r="G212" s="70">
        <f>G213</f>
        <v>11280.1</v>
      </c>
      <c r="H212" s="27">
        <f>H213</f>
        <v>3157.2</v>
      </c>
    </row>
    <row r="213" spans="1:8" ht="45" customHeight="1">
      <c r="A213" s="28" t="s">
        <v>254</v>
      </c>
      <c r="B213" s="8" t="s">
        <v>194</v>
      </c>
      <c r="C213" s="5" t="s">
        <v>178</v>
      </c>
      <c r="D213" s="5" t="s">
        <v>170</v>
      </c>
      <c r="E213" s="5" t="s">
        <v>467</v>
      </c>
      <c r="F213" s="59" t="s">
        <v>253</v>
      </c>
      <c r="G213" s="70">
        <f>11280+0.1</f>
        <v>11280.1</v>
      </c>
      <c r="H213" s="74">
        <v>3157.2</v>
      </c>
    </row>
    <row r="214" spans="1:8" ht="45">
      <c r="A214" s="28" t="s">
        <v>487</v>
      </c>
      <c r="B214" s="8" t="s">
        <v>194</v>
      </c>
      <c r="C214" s="5" t="s">
        <v>178</v>
      </c>
      <c r="D214" s="5" t="s">
        <v>170</v>
      </c>
      <c r="E214" s="5" t="s">
        <v>486</v>
      </c>
      <c r="F214" s="59"/>
      <c r="G214" s="70">
        <f>G215</f>
        <v>5000</v>
      </c>
      <c r="H214" s="27">
        <f>H215</f>
        <v>0</v>
      </c>
    </row>
    <row r="215" spans="1:8" ht="15.75">
      <c r="A215" s="28" t="s">
        <v>252</v>
      </c>
      <c r="B215" s="8" t="s">
        <v>194</v>
      </c>
      <c r="C215" s="5" t="s">
        <v>178</v>
      </c>
      <c r="D215" s="5" t="s">
        <v>170</v>
      </c>
      <c r="E215" s="5" t="s">
        <v>486</v>
      </c>
      <c r="F215" s="59" t="s">
        <v>251</v>
      </c>
      <c r="G215" s="70">
        <v>5000</v>
      </c>
      <c r="H215" s="74">
        <v>0</v>
      </c>
    </row>
    <row r="216" spans="1:8" ht="33" customHeight="1">
      <c r="A216" s="28" t="s">
        <v>107</v>
      </c>
      <c r="B216" s="8" t="s">
        <v>194</v>
      </c>
      <c r="C216" s="5" t="s">
        <v>178</v>
      </c>
      <c r="D216" s="5" t="s">
        <v>170</v>
      </c>
      <c r="E216" s="5" t="s">
        <v>58</v>
      </c>
      <c r="F216" s="59"/>
      <c r="G216" s="70">
        <f>G217+G234</f>
        <v>109478.20000000001</v>
      </c>
      <c r="H216" s="27">
        <f>H217+H234</f>
        <v>12753.000000000002</v>
      </c>
    </row>
    <row r="217" spans="1:8" ht="30.75">
      <c r="A217" s="28" t="s">
        <v>33</v>
      </c>
      <c r="B217" s="8" t="s">
        <v>194</v>
      </c>
      <c r="C217" s="5" t="s">
        <v>178</v>
      </c>
      <c r="D217" s="5" t="s">
        <v>170</v>
      </c>
      <c r="E217" s="5" t="s">
        <v>69</v>
      </c>
      <c r="F217" s="59"/>
      <c r="G217" s="70">
        <f>G218+G220+G222+G224+G226+G228+G230+G232</f>
        <v>65924.8</v>
      </c>
      <c r="H217" s="27">
        <f>H218+H220+H222+H224+H226+H228+H230+H232</f>
        <v>12050.800000000001</v>
      </c>
    </row>
    <row r="218" spans="1:8" ht="15.75">
      <c r="A218" s="28" t="s">
        <v>164</v>
      </c>
      <c r="B218" s="8" t="s">
        <v>194</v>
      </c>
      <c r="C218" s="5" t="s">
        <v>178</v>
      </c>
      <c r="D218" s="5" t="s">
        <v>170</v>
      </c>
      <c r="E218" s="5" t="s">
        <v>411</v>
      </c>
      <c r="F218" s="59"/>
      <c r="G218" s="70">
        <f>G219</f>
        <v>2500</v>
      </c>
      <c r="H218" s="27">
        <f>H219</f>
        <v>156</v>
      </c>
    </row>
    <row r="219" spans="1:8" ht="30">
      <c r="A219" s="28" t="s">
        <v>267</v>
      </c>
      <c r="B219" s="8" t="s">
        <v>194</v>
      </c>
      <c r="C219" s="5" t="s">
        <v>178</v>
      </c>
      <c r="D219" s="5" t="s">
        <v>170</v>
      </c>
      <c r="E219" s="5" t="s">
        <v>411</v>
      </c>
      <c r="F219" s="59" t="s">
        <v>234</v>
      </c>
      <c r="G219" s="70">
        <v>2500</v>
      </c>
      <c r="H219" s="74">
        <v>156</v>
      </c>
    </row>
    <row r="220" spans="1:8" ht="15.75">
      <c r="A220" s="28" t="s">
        <v>165</v>
      </c>
      <c r="B220" s="8" t="s">
        <v>194</v>
      </c>
      <c r="C220" s="5" t="s">
        <v>178</v>
      </c>
      <c r="D220" s="5" t="s">
        <v>170</v>
      </c>
      <c r="E220" s="5" t="s">
        <v>412</v>
      </c>
      <c r="F220" s="59"/>
      <c r="G220" s="70">
        <f>G221</f>
        <v>20590</v>
      </c>
      <c r="H220" s="27">
        <f>H221</f>
        <v>6315.2</v>
      </c>
    </row>
    <row r="221" spans="1:8" ht="30">
      <c r="A221" s="28" t="s">
        <v>267</v>
      </c>
      <c r="B221" s="8" t="s">
        <v>194</v>
      </c>
      <c r="C221" s="5" t="s">
        <v>178</v>
      </c>
      <c r="D221" s="5" t="s">
        <v>170</v>
      </c>
      <c r="E221" s="5" t="s">
        <v>412</v>
      </c>
      <c r="F221" s="59" t="s">
        <v>234</v>
      </c>
      <c r="G221" s="70">
        <v>20590</v>
      </c>
      <c r="H221" s="74">
        <v>6315.2</v>
      </c>
    </row>
    <row r="222" spans="1:8" ht="15.75">
      <c r="A222" s="28" t="s">
        <v>186</v>
      </c>
      <c r="B222" s="8" t="s">
        <v>194</v>
      </c>
      <c r="C222" s="5" t="s">
        <v>178</v>
      </c>
      <c r="D222" s="5" t="s">
        <v>170</v>
      </c>
      <c r="E222" s="5" t="s">
        <v>413</v>
      </c>
      <c r="F222" s="59"/>
      <c r="G222" s="70">
        <f>G223</f>
        <v>8800</v>
      </c>
      <c r="H222" s="27">
        <f>H223</f>
        <v>0</v>
      </c>
    </row>
    <row r="223" spans="1:8" ht="30">
      <c r="A223" s="28" t="s">
        <v>267</v>
      </c>
      <c r="B223" s="8" t="s">
        <v>194</v>
      </c>
      <c r="C223" s="5" t="s">
        <v>178</v>
      </c>
      <c r="D223" s="5" t="s">
        <v>170</v>
      </c>
      <c r="E223" s="5" t="s">
        <v>413</v>
      </c>
      <c r="F223" s="59" t="s">
        <v>234</v>
      </c>
      <c r="G223" s="70">
        <f>4300+3000+1500</f>
        <v>8800</v>
      </c>
      <c r="H223" s="74">
        <v>0</v>
      </c>
    </row>
    <row r="224" spans="1:8" ht="15.75">
      <c r="A224" s="28" t="s">
        <v>141</v>
      </c>
      <c r="B224" s="8" t="s">
        <v>194</v>
      </c>
      <c r="C224" s="5" t="s">
        <v>178</v>
      </c>
      <c r="D224" s="5" t="s">
        <v>170</v>
      </c>
      <c r="E224" s="5" t="s">
        <v>414</v>
      </c>
      <c r="F224" s="59"/>
      <c r="G224" s="70">
        <f>G225</f>
        <v>1200</v>
      </c>
      <c r="H224" s="27">
        <f>H225</f>
        <v>0</v>
      </c>
    </row>
    <row r="225" spans="1:8" ht="30">
      <c r="A225" s="28" t="s">
        <v>267</v>
      </c>
      <c r="B225" s="8" t="s">
        <v>194</v>
      </c>
      <c r="C225" s="5" t="s">
        <v>178</v>
      </c>
      <c r="D225" s="5" t="s">
        <v>170</v>
      </c>
      <c r="E225" s="5" t="s">
        <v>414</v>
      </c>
      <c r="F225" s="59" t="s">
        <v>234</v>
      </c>
      <c r="G225" s="70">
        <v>1200</v>
      </c>
      <c r="H225" s="74">
        <v>0</v>
      </c>
    </row>
    <row r="226" spans="1:8" ht="30">
      <c r="A226" s="30" t="s">
        <v>227</v>
      </c>
      <c r="B226" s="8" t="s">
        <v>194</v>
      </c>
      <c r="C226" s="5" t="s">
        <v>178</v>
      </c>
      <c r="D226" s="5" t="s">
        <v>170</v>
      </c>
      <c r="E226" s="5" t="s">
        <v>415</v>
      </c>
      <c r="F226" s="59"/>
      <c r="G226" s="70">
        <f>G227</f>
        <v>200</v>
      </c>
      <c r="H226" s="27">
        <f>H227</f>
        <v>0</v>
      </c>
    </row>
    <row r="227" spans="1:8" ht="30">
      <c r="A227" s="28" t="s">
        <v>267</v>
      </c>
      <c r="B227" s="8" t="s">
        <v>194</v>
      </c>
      <c r="C227" s="5" t="s">
        <v>178</v>
      </c>
      <c r="D227" s="5" t="s">
        <v>170</v>
      </c>
      <c r="E227" s="5" t="s">
        <v>415</v>
      </c>
      <c r="F227" s="59" t="s">
        <v>234</v>
      </c>
      <c r="G227" s="70">
        <v>200</v>
      </c>
      <c r="H227" s="74">
        <v>0</v>
      </c>
    </row>
    <row r="228" spans="1:8" ht="15.75">
      <c r="A228" s="28" t="s">
        <v>199</v>
      </c>
      <c r="B228" s="8" t="s">
        <v>194</v>
      </c>
      <c r="C228" s="5" t="s">
        <v>178</v>
      </c>
      <c r="D228" s="5" t="s">
        <v>170</v>
      </c>
      <c r="E228" s="5" t="s">
        <v>416</v>
      </c>
      <c r="F228" s="59"/>
      <c r="G228" s="70">
        <f>G229</f>
        <v>400</v>
      </c>
      <c r="H228" s="27">
        <f>H229</f>
        <v>63.7</v>
      </c>
    </row>
    <row r="229" spans="1:8" ht="30">
      <c r="A229" s="28" t="s">
        <v>267</v>
      </c>
      <c r="B229" s="8" t="s">
        <v>194</v>
      </c>
      <c r="C229" s="5" t="s">
        <v>178</v>
      </c>
      <c r="D229" s="5" t="s">
        <v>170</v>
      </c>
      <c r="E229" s="5" t="s">
        <v>416</v>
      </c>
      <c r="F229" s="59" t="s">
        <v>234</v>
      </c>
      <c r="G229" s="70">
        <v>400</v>
      </c>
      <c r="H229" s="74">
        <v>63.7</v>
      </c>
    </row>
    <row r="230" spans="1:8" ht="30">
      <c r="A230" s="28" t="s">
        <v>346</v>
      </c>
      <c r="B230" s="8" t="s">
        <v>194</v>
      </c>
      <c r="C230" s="5" t="s">
        <v>178</v>
      </c>
      <c r="D230" s="5" t="s">
        <v>170</v>
      </c>
      <c r="E230" s="5" t="s">
        <v>417</v>
      </c>
      <c r="F230" s="59"/>
      <c r="G230" s="70">
        <f>G231</f>
        <v>20265</v>
      </c>
      <c r="H230" s="27">
        <f>H231</f>
        <v>3183.3</v>
      </c>
    </row>
    <row r="231" spans="1:8" ht="30">
      <c r="A231" s="28" t="s">
        <v>267</v>
      </c>
      <c r="B231" s="8" t="s">
        <v>194</v>
      </c>
      <c r="C231" s="5" t="s">
        <v>178</v>
      </c>
      <c r="D231" s="5" t="s">
        <v>170</v>
      </c>
      <c r="E231" s="5" t="s">
        <v>417</v>
      </c>
      <c r="F231" s="59" t="s">
        <v>234</v>
      </c>
      <c r="G231" s="70">
        <f>19965+300</f>
        <v>20265</v>
      </c>
      <c r="H231" s="74">
        <v>3183.3</v>
      </c>
    </row>
    <row r="232" spans="1:8" ht="30">
      <c r="A232" s="28" t="s">
        <v>343</v>
      </c>
      <c r="B232" s="8" t="s">
        <v>194</v>
      </c>
      <c r="C232" s="5" t="s">
        <v>178</v>
      </c>
      <c r="D232" s="5" t="s">
        <v>170</v>
      </c>
      <c r="E232" s="5" t="s">
        <v>418</v>
      </c>
      <c r="F232" s="59"/>
      <c r="G232" s="70">
        <f>G233</f>
        <v>11969.8</v>
      </c>
      <c r="H232" s="27">
        <f>H233</f>
        <v>2332.6</v>
      </c>
    </row>
    <row r="233" spans="1:8" ht="30">
      <c r="A233" s="28" t="s">
        <v>267</v>
      </c>
      <c r="B233" s="8" t="s">
        <v>194</v>
      </c>
      <c r="C233" s="5" t="s">
        <v>178</v>
      </c>
      <c r="D233" s="5" t="s">
        <v>170</v>
      </c>
      <c r="E233" s="5" t="s">
        <v>418</v>
      </c>
      <c r="F233" s="59" t="s">
        <v>234</v>
      </c>
      <c r="G233" s="70">
        <f>11700+269.8</f>
        <v>11969.8</v>
      </c>
      <c r="H233" s="74">
        <v>2332.6</v>
      </c>
    </row>
    <row r="234" spans="1:8" ht="33" customHeight="1">
      <c r="A234" s="28" t="s">
        <v>32</v>
      </c>
      <c r="B234" s="8" t="s">
        <v>194</v>
      </c>
      <c r="C234" s="5" t="s">
        <v>178</v>
      </c>
      <c r="D234" s="5" t="s">
        <v>170</v>
      </c>
      <c r="E234" s="5" t="s">
        <v>70</v>
      </c>
      <c r="F234" s="59"/>
      <c r="G234" s="70">
        <f>G235+G237+G239+G241+G243+G245+G247</f>
        <v>43553.4</v>
      </c>
      <c r="H234" s="27">
        <f>H235+H237+H239+H241+H243+H245+H247</f>
        <v>702.2</v>
      </c>
    </row>
    <row r="235" spans="1:8" ht="15.75">
      <c r="A235" s="28" t="s">
        <v>1</v>
      </c>
      <c r="B235" s="8" t="s">
        <v>194</v>
      </c>
      <c r="C235" s="5" t="s">
        <v>178</v>
      </c>
      <c r="D235" s="5" t="s">
        <v>170</v>
      </c>
      <c r="E235" s="5" t="s">
        <v>419</v>
      </c>
      <c r="F235" s="59"/>
      <c r="G235" s="70">
        <f>G236</f>
        <v>2500</v>
      </c>
      <c r="H235" s="27">
        <f>H236</f>
        <v>0</v>
      </c>
    </row>
    <row r="236" spans="1:8" ht="45">
      <c r="A236" s="28" t="s">
        <v>271</v>
      </c>
      <c r="B236" s="8" t="s">
        <v>194</v>
      </c>
      <c r="C236" s="5" t="s">
        <v>178</v>
      </c>
      <c r="D236" s="5" t="s">
        <v>170</v>
      </c>
      <c r="E236" s="5" t="s">
        <v>419</v>
      </c>
      <c r="F236" s="59" t="s">
        <v>255</v>
      </c>
      <c r="G236" s="70">
        <v>2500</v>
      </c>
      <c r="H236" s="74">
        <v>0</v>
      </c>
    </row>
    <row r="237" spans="1:8" ht="30">
      <c r="A237" s="28" t="s">
        <v>311</v>
      </c>
      <c r="B237" s="8" t="s">
        <v>194</v>
      </c>
      <c r="C237" s="5" t="s">
        <v>178</v>
      </c>
      <c r="D237" s="5" t="s">
        <v>170</v>
      </c>
      <c r="E237" s="5" t="s">
        <v>420</v>
      </c>
      <c r="F237" s="59"/>
      <c r="G237" s="70">
        <f>G238</f>
        <v>2000</v>
      </c>
      <c r="H237" s="27">
        <f>H238</f>
        <v>0</v>
      </c>
    </row>
    <row r="238" spans="1:8" ht="30">
      <c r="A238" s="28" t="s">
        <v>267</v>
      </c>
      <c r="B238" s="8" t="s">
        <v>194</v>
      </c>
      <c r="C238" s="5" t="s">
        <v>178</v>
      </c>
      <c r="D238" s="5" t="s">
        <v>170</v>
      </c>
      <c r="E238" s="5" t="s">
        <v>420</v>
      </c>
      <c r="F238" s="59" t="s">
        <v>234</v>
      </c>
      <c r="G238" s="70">
        <v>2000</v>
      </c>
      <c r="H238" s="74">
        <v>0</v>
      </c>
    </row>
    <row r="239" spans="1:8" ht="30">
      <c r="A239" s="28" t="s">
        <v>310</v>
      </c>
      <c r="B239" s="8" t="s">
        <v>194</v>
      </c>
      <c r="C239" s="5" t="s">
        <v>178</v>
      </c>
      <c r="D239" s="5" t="s">
        <v>170</v>
      </c>
      <c r="E239" s="5" t="s">
        <v>421</v>
      </c>
      <c r="F239" s="59"/>
      <c r="G239" s="70">
        <f>G240</f>
        <v>5700</v>
      </c>
      <c r="H239" s="27">
        <f>H240</f>
        <v>0</v>
      </c>
    </row>
    <row r="240" spans="1:8" ht="30">
      <c r="A240" s="28" t="s">
        <v>267</v>
      </c>
      <c r="B240" s="8" t="s">
        <v>194</v>
      </c>
      <c r="C240" s="5" t="s">
        <v>178</v>
      </c>
      <c r="D240" s="5" t="s">
        <v>170</v>
      </c>
      <c r="E240" s="5" t="s">
        <v>421</v>
      </c>
      <c r="F240" s="59" t="s">
        <v>234</v>
      </c>
      <c r="G240" s="70">
        <f>1500+3200+1000</f>
        <v>5700</v>
      </c>
      <c r="H240" s="74">
        <v>0</v>
      </c>
    </row>
    <row r="241" spans="1:8" ht="30">
      <c r="A241" s="28" t="s">
        <v>119</v>
      </c>
      <c r="B241" s="8" t="s">
        <v>194</v>
      </c>
      <c r="C241" s="5" t="s">
        <v>178</v>
      </c>
      <c r="D241" s="5" t="s">
        <v>170</v>
      </c>
      <c r="E241" s="5" t="s">
        <v>422</v>
      </c>
      <c r="F241" s="59"/>
      <c r="G241" s="70">
        <f>G242</f>
        <v>19500</v>
      </c>
      <c r="H241" s="27">
        <f>H242</f>
        <v>0</v>
      </c>
    </row>
    <row r="242" spans="1:8" ht="30">
      <c r="A242" s="28" t="s">
        <v>267</v>
      </c>
      <c r="B242" s="8" t="s">
        <v>194</v>
      </c>
      <c r="C242" s="5" t="s">
        <v>178</v>
      </c>
      <c r="D242" s="5" t="s">
        <v>170</v>
      </c>
      <c r="E242" s="5" t="s">
        <v>422</v>
      </c>
      <c r="F242" s="59" t="s">
        <v>234</v>
      </c>
      <c r="G242" s="70">
        <f>5000+4000+5000+5500</f>
        <v>19500</v>
      </c>
      <c r="H242" s="74">
        <v>0</v>
      </c>
    </row>
    <row r="243" spans="1:8" ht="15.75">
      <c r="A243" s="28" t="s">
        <v>9</v>
      </c>
      <c r="B243" s="8" t="s">
        <v>194</v>
      </c>
      <c r="C243" s="5" t="s">
        <v>178</v>
      </c>
      <c r="D243" s="5" t="s">
        <v>170</v>
      </c>
      <c r="E243" s="5" t="s">
        <v>423</v>
      </c>
      <c r="F243" s="59"/>
      <c r="G243" s="70">
        <f>G244</f>
        <v>8179.4</v>
      </c>
      <c r="H243" s="27">
        <f>H244</f>
        <v>702.2</v>
      </c>
    </row>
    <row r="244" spans="1:8" ht="30">
      <c r="A244" s="28" t="s">
        <v>267</v>
      </c>
      <c r="B244" s="8" t="s">
        <v>194</v>
      </c>
      <c r="C244" s="5" t="s">
        <v>178</v>
      </c>
      <c r="D244" s="5" t="s">
        <v>170</v>
      </c>
      <c r="E244" s="5" t="s">
        <v>423</v>
      </c>
      <c r="F244" s="59" t="s">
        <v>234</v>
      </c>
      <c r="G244" s="70">
        <f>2100+3679.4+2400</f>
        <v>8179.4</v>
      </c>
      <c r="H244" s="74">
        <v>702.2</v>
      </c>
    </row>
    <row r="245" spans="1:8" ht="30">
      <c r="A245" s="50" t="s">
        <v>521</v>
      </c>
      <c r="B245" s="8" t="s">
        <v>194</v>
      </c>
      <c r="C245" s="5" t="s">
        <v>178</v>
      </c>
      <c r="D245" s="5" t="s">
        <v>170</v>
      </c>
      <c r="E245" s="5" t="s">
        <v>424</v>
      </c>
      <c r="F245" s="59"/>
      <c r="G245" s="70">
        <f>G246</f>
        <v>2000</v>
      </c>
      <c r="H245" s="27">
        <f>H246</f>
        <v>0</v>
      </c>
    </row>
    <row r="246" spans="1:8" ht="30">
      <c r="A246" s="28" t="s">
        <v>267</v>
      </c>
      <c r="B246" s="8" t="s">
        <v>194</v>
      </c>
      <c r="C246" s="5" t="s">
        <v>178</v>
      </c>
      <c r="D246" s="5" t="s">
        <v>170</v>
      </c>
      <c r="E246" s="5" t="s">
        <v>424</v>
      </c>
      <c r="F246" s="59" t="s">
        <v>234</v>
      </c>
      <c r="G246" s="70">
        <f>20000-18000</f>
        <v>2000</v>
      </c>
      <c r="H246" s="74">
        <v>0</v>
      </c>
    </row>
    <row r="247" spans="1:8" ht="15.75">
      <c r="A247" s="28" t="s">
        <v>341</v>
      </c>
      <c r="B247" s="8" t="s">
        <v>194</v>
      </c>
      <c r="C247" s="5" t="s">
        <v>178</v>
      </c>
      <c r="D247" s="5" t="s">
        <v>170</v>
      </c>
      <c r="E247" s="5" t="s">
        <v>425</v>
      </c>
      <c r="F247" s="59"/>
      <c r="G247" s="70">
        <f>G248</f>
        <v>3674</v>
      </c>
      <c r="H247" s="27">
        <f>H248</f>
        <v>0</v>
      </c>
    </row>
    <row r="248" spans="1:8" ht="30">
      <c r="A248" s="28" t="s">
        <v>267</v>
      </c>
      <c r="B248" s="8" t="s">
        <v>194</v>
      </c>
      <c r="C248" s="5" t="s">
        <v>178</v>
      </c>
      <c r="D248" s="5" t="s">
        <v>170</v>
      </c>
      <c r="E248" s="5" t="s">
        <v>425</v>
      </c>
      <c r="F248" s="59" t="s">
        <v>234</v>
      </c>
      <c r="G248" s="70">
        <v>3674</v>
      </c>
      <c r="H248" s="74">
        <v>0</v>
      </c>
    </row>
    <row r="249" spans="1:8" ht="15.75">
      <c r="A249" s="24" t="s">
        <v>134</v>
      </c>
      <c r="B249" s="13" t="s">
        <v>194</v>
      </c>
      <c r="C249" s="4" t="s">
        <v>180</v>
      </c>
      <c r="D249" s="4" t="s">
        <v>169</v>
      </c>
      <c r="E249" s="4"/>
      <c r="F249" s="60"/>
      <c r="G249" s="69">
        <f aca="true" t="shared" si="4" ref="G249:H251">G250</f>
        <v>2698</v>
      </c>
      <c r="H249" s="25">
        <f t="shared" si="4"/>
        <v>74.9</v>
      </c>
    </row>
    <row r="250" spans="1:8" ht="15.75">
      <c r="A250" s="26" t="s">
        <v>149</v>
      </c>
      <c r="B250" s="8" t="s">
        <v>194</v>
      </c>
      <c r="C250" s="5" t="s">
        <v>180</v>
      </c>
      <c r="D250" s="5" t="s">
        <v>180</v>
      </c>
      <c r="E250" s="5"/>
      <c r="F250" s="59"/>
      <c r="G250" s="70">
        <f t="shared" si="4"/>
        <v>2698</v>
      </c>
      <c r="H250" s="27">
        <f t="shared" si="4"/>
        <v>74.9</v>
      </c>
    </row>
    <row r="251" spans="1:8" ht="30">
      <c r="A251" s="28" t="s">
        <v>108</v>
      </c>
      <c r="B251" s="8" t="s">
        <v>194</v>
      </c>
      <c r="C251" s="5" t="s">
        <v>180</v>
      </c>
      <c r="D251" s="5" t="s">
        <v>180</v>
      </c>
      <c r="E251" s="5" t="s">
        <v>71</v>
      </c>
      <c r="F251" s="59"/>
      <c r="G251" s="70">
        <f t="shared" si="4"/>
        <v>2698</v>
      </c>
      <c r="H251" s="27">
        <f t="shared" si="4"/>
        <v>74.9</v>
      </c>
    </row>
    <row r="252" spans="1:8" ht="45">
      <c r="A252" s="28" t="s">
        <v>31</v>
      </c>
      <c r="B252" s="8" t="s">
        <v>194</v>
      </c>
      <c r="C252" s="5" t="s">
        <v>180</v>
      </c>
      <c r="D252" s="5" t="s">
        <v>180</v>
      </c>
      <c r="E252" s="5" t="s">
        <v>72</v>
      </c>
      <c r="F252" s="59"/>
      <c r="G252" s="70">
        <f>G253+G255+G257+G259+G261</f>
        <v>2698</v>
      </c>
      <c r="H252" s="27">
        <f>H253+H255+H257+H259+H261</f>
        <v>74.9</v>
      </c>
    </row>
    <row r="253" spans="1:8" ht="15.75">
      <c r="A253" s="30" t="s">
        <v>187</v>
      </c>
      <c r="B253" s="8" t="s">
        <v>194</v>
      </c>
      <c r="C253" s="5" t="s">
        <v>180</v>
      </c>
      <c r="D253" s="5" t="s">
        <v>180</v>
      </c>
      <c r="E253" s="5" t="s">
        <v>426</v>
      </c>
      <c r="F253" s="59"/>
      <c r="G253" s="70">
        <f>G254</f>
        <v>988</v>
      </c>
      <c r="H253" s="27">
        <f>H254</f>
        <v>74.9</v>
      </c>
    </row>
    <row r="254" spans="1:8" ht="30">
      <c r="A254" s="28" t="s">
        <v>267</v>
      </c>
      <c r="B254" s="8" t="s">
        <v>194</v>
      </c>
      <c r="C254" s="5" t="s">
        <v>180</v>
      </c>
      <c r="D254" s="5" t="s">
        <v>180</v>
      </c>
      <c r="E254" s="5" t="s">
        <v>426</v>
      </c>
      <c r="F254" s="59" t="s">
        <v>234</v>
      </c>
      <c r="G254" s="70">
        <f>2500-1512</f>
        <v>988</v>
      </c>
      <c r="H254" s="74">
        <v>74.9</v>
      </c>
    </row>
    <row r="255" spans="1:8" ht="30">
      <c r="A255" s="28" t="s">
        <v>262</v>
      </c>
      <c r="B255" s="8" t="s">
        <v>194</v>
      </c>
      <c r="C255" s="5" t="s">
        <v>180</v>
      </c>
      <c r="D255" s="5" t="s">
        <v>180</v>
      </c>
      <c r="E255" s="5" t="s">
        <v>427</v>
      </c>
      <c r="F255" s="59"/>
      <c r="G255" s="70">
        <f>G256</f>
        <v>500</v>
      </c>
      <c r="H255" s="27">
        <f>H256</f>
        <v>0</v>
      </c>
    </row>
    <row r="256" spans="1:8" ht="30">
      <c r="A256" s="33" t="s">
        <v>257</v>
      </c>
      <c r="B256" s="8" t="s">
        <v>194</v>
      </c>
      <c r="C256" s="5" t="s">
        <v>180</v>
      </c>
      <c r="D256" s="5" t="s">
        <v>180</v>
      </c>
      <c r="E256" s="5" t="s">
        <v>427</v>
      </c>
      <c r="F256" s="59" t="s">
        <v>256</v>
      </c>
      <c r="G256" s="70">
        <v>500</v>
      </c>
      <c r="H256" s="74">
        <v>0</v>
      </c>
    </row>
    <row r="257" spans="1:8" ht="60" customHeight="1">
      <c r="A257" s="32" t="s">
        <v>513</v>
      </c>
      <c r="B257" s="8" t="s">
        <v>194</v>
      </c>
      <c r="C257" s="5" t="s">
        <v>180</v>
      </c>
      <c r="D257" s="5" t="s">
        <v>180</v>
      </c>
      <c r="E257" s="5" t="s">
        <v>493</v>
      </c>
      <c r="F257" s="59"/>
      <c r="G257" s="70">
        <f>G258</f>
        <v>750</v>
      </c>
      <c r="H257" s="27">
        <f>H258</f>
        <v>0</v>
      </c>
    </row>
    <row r="258" spans="1:8" ht="45">
      <c r="A258" s="32" t="s">
        <v>490</v>
      </c>
      <c r="B258" s="8" t="s">
        <v>194</v>
      </c>
      <c r="C258" s="5" t="s">
        <v>180</v>
      </c>
      <c r="D258" s="5" t="s">
        <v>180</v>
      </c>
      <c r="E258" s="5" t="s">
        <v>493</v>
      </c>
      <c r="F258" s="59" t="s">
        <v>489</v>
      </c>
      <c r="G258" s="70">
        <v>750</v>
      </c>
      <c r="H258" s="74"/>
    </row>
    <row r="259" spans="1:8" ht="60">
      <c r="A259" s="32" t="s">
        <v>515</v>
      </c>
      <c r="B259" s="8" t="s">
        <v>194</v>
      </c>
      <c r="C259" s="5" t="s">
        <v>180</v>
      </c>
      <c r="D259" s="5" t="s">
        <v>180</v>
      </c>
      <c r="E259" s="5" t="s">
        <v>495</v>
      </c>
      <c r="F259" s="59"/>
      <c r="G259" s="70">
        <f>G260</f>
        <v>230</v>
      </c>
      <c r="H259" s="27">
        <f>H260</f>
        <v>0</v>
      </c>
    </row>
    <row r="260" spans="1:8" ht="45">
      <c r="A260" s="32" t="s">
        <v>490</v>
      </c>
      <c r="B260" s="8" t="s">
        <v>194</v>
      </c>
      <c r="C260" s="5" t="s">
        <v>180</v>
      </c>
      <c r="D260" s="5" t="s">
        <v>180</v>
      </c>
      <c r="E260" s="5" t="s">
        <v>495</v>
      </c>
      <c r="F260" s="59" t="s">
        <v>489</v>
      </c>
      <c r="G260" s="70">
        <v>230</v>
      </c>
      <c r="H260" s="74">
        <v>0</v>
      </c>
    </row>
    <row r="261" spans="1:8" ht="60">
      <c r="A261" s="32" t="s">
        <v>516</v>
      </c>
      <c r="B261" s="8" t="s">
        <v>194</v>
      </c>
      <c r="C261" s="5" t="s">
        <v>180</v>
      </c>
      <c r="D261" s="5" t="s">
        <v>180</v>
      </c>
      <c r="E261" s="5" t="s">
        <v>496</v>
      </c>
      <c r="F261" s="59"/>
      <c r="G261" s="70">
        <f>G262</f>
        <v>230</v>
      </c>
      <c r="H261" s="27">
        <f>H262</f>
        <v>0</v>
      </c>
    </row>
    <row r="262" spans="1:8" ht="45">
      <c r="A262" s="32" t="s">
        <v>490</v>
      </c>
      <c r="B262" s="8" t="s">
        <v>194</v>
      </c>
      <c r="C262" s="5" t="s">
        <v>180</v>
      </c>
      <c r="D262" s="5" t="s">
        <v>180</v>
      </c>
      <c r="E262" s="5" t="s">
        <v>496</v>
      </c>
      <c r="F262" s="59" t="s">
        <v>489</v>
      </c>
      <c r="G262" s="70">
        <v>230</v>
      </c>
      <c r="H262" s="74">
        <v>0</v>
      </c>
    </row>
    <row r="263" spans="1:8" ht="15.75">
      <c r="A263" s="24" t="s">
        <v>152</v>
      </c>
      <c r="B263" s="13" t="s">
        <v>194</v>
      </c>
      <c r="C263" s="4" t="s">
        <v>181</v>
      </c>
      <c r="D263" s="4" t="s">
        <v>169</v>
      </c>
      <c r="E263" s="4"/>
      <c r="F263" s="60"/>
      <c r="G263" s="69">
        <f>G264+G273</f>
        <v>7850</v>
      </c>
      <c r="H263" s="25">
        <f>H264+H273</f>
        <v>1333.2</v>
      </c>
    </row>
    <row r="264" spans="1:8" ht="15.75">
      <c r="A264" s="26" t="s">
        <v>150</v>
      </c>
      <c r="B264" s="8" t="s">
        <v>194</v>
      </c>
      <c r="C264" s="5" t="s">
        <v>181</v>
      </c>
      <c r="D264" s="5" t="s">
        <v>168</v>
      </c>
      <c r="E264" s="5"/>
      <c r="F264" s="59"/>
      <c r="G264" s="70">
        <f>G265</f>
        <v>3650</v>
      </c>
      <c r="H264" s="27">
        <f>H265</f>
        <v>651.2</v>
      </c>
    </row>
    <row r="265" spans="1:8" ht="30">
      <c r="A265" s="28" t="s">
        <v>109</v>
      </c>
      <c r="B265" s="8" t="s">
        <v>194</v>
      </c>
      <c r="C265" s="5" t="s">
        <v>181</v>
      </c>
      <c r="D265" s="5" t="s">
        <v>168</v>
      </c>
      <c r="E265" s="5" t="s">
        <v>74</v>
      </c>
      <c r="F265" s="59"/>
      <c r="G265" s="70">
        <f>G266</f>
        <v>3650</v>
      </c>
      <c r="H265" s="27">
        <f>H266</f>
        <v>651.2</v>
      </c>
    </row>
    <row r="266" spans="1:8" ht="30">
      <c r="A266" s="28" t="s">
        <v>30</v>
      </c>
      <c r="B266" s="8" t="s">
        <v>194</v>
      </c>
      <c r="C266" s="5" t="s">
        <v>181</v>
      </c>
      <c r="D266" s="5" t="s">
        <v>168</v>
      </c>
      <c r="E266" s="5" t="s">
        <v>75</v>
      </c>
      <c r="F266" s="59"/>
      <c r="G266" s="70">
        <f>G269+G271+G267</f>
        <v>3650</v>
      </c>
      <c r="H266" s="27">
        <f>H269+H271+H267</f>
        <v>651.2</v>
      </c>
    </row>
    <row r="267" spans="1:8" ht="33" customHeight="1" hidden="1" outlineLevel="1">
      <c r="A267" s="28" t="s">
        <v>320</v>
      </c>
      <c r="B267" s="8" t="s">
        <v>194</v>
      </c>
      <c r="C267" s="5" t="s">
        <v>181</v>
      </c>
      <c r="D267" s="5" t="s">
        <v>168</v>
      </c>
      <c r="E267" s="5" t="s">
        <v>430</v>
      </c>
      <c r="F267" s="59"/>
      <c r="G267" s="70">
        <f>G268</f>
        <v>0</v>
      </c>
      <c r="H267" s="27">
        <f>H268</f>
        <v>0</v>
      </c>
    </row>
    <row r="268" spans="1:8" ht="30" hidden="1" outlineLevel="1">
      <c r="A268" s="28" t="s">
        <v>267</v>
      </c>
      <c r="B268" s="8" t="s">
        <v>194</v>
      </c>
      <c r="C268" s="5" t="s">
        <v>181</v>
      </c>
      <c r="D268" s="5" t="s">
        <v>168</v>
      </c>
      <c r="E268" s="5" t="s">
        <v>430</v>
      </c>
      <c r="F268" s="59" t="s">
        <v>234</v>
      </c>
      <c r="G268" s="70">
        <v>0</v>
      </c>
      <c r="H268" s="27">
        <v>0</v>
      </c>
    </row>
    <row r="269" spans="1:8" ht="30" collapsed="1">
      <c r="A269" s="30" t="s">
        <v>207</v>
      </c>
      <c r="B269" s="8" t="s">
        <v>194</v>
      </c>
      <c r="C269" s="5" t="s">
        <v>181</v>
      </c>
      <c r="D269" s="5" t="s">
        <v>168</v>
      </c>
      <c r="E269" s="5" t="s">
        <v>431</v>
      </c>
      <c r="F269" s="59"/>
      <c r="G269" s="70">
        <f>G270</f>
        <v>2800</v>
      </c>
      <c r="H269" s="27">
        <f>H270</f>
        <v>651.2</v>
      </c>
    </row>
    <row r="270" spans="1:8" ht="30">
      <c r="A270" s="28" t="s">
        <v>267</v>
      </c>
      <c r="B270" s="8" t="s">
        <v>194</v>
      </c>
      <c r="C270" s="5" t="s">
        <v>181</v>
      </c>
      <c r="D270" s="5" t="s">
        <v>168</v>
      </c>
      <c r="E270" s="5" t="s">
        <v>431</v>
      </c>
      <c r="F270" s="59" t="s">
        <v>234</v>
      </c>
      <c r="G270" s="70">
        <v>2800</v>
      </c>
      <c r="H270" s="74">
        <v>651.2</v>
      </c>
    </row>
    <row r="271" spans="1:8" ht="30">
      <c r="A271" s="30" t="s">
        <v>183</v>
      </c>
      <c r="B271" s="8" t="s">
        <v>194</v>
      </c>
      <c r="C271" s="5" t="s">
        <v>181</v>
      </c>
      <c r="D271" s="5" t="s">
        <v>168</v>
      </c>
      <c r="E271" s="5" t="s">
        <v>432</v>
      </c>
      <c r="F271" s="59"/>
      <c r="G271" s="70">
        <f>G272</f>
        <v>850</v>
      </c>
      <c r="H271" s="27">
        <f>H272</f>
        <v>0</v>
      </c>
    </row>
    <row r="272" spans="1:8" ht="30">
      <c r="A272" s="28" t="s">
        <v>267</v>
      </c>
      <c r="B272" s="8" t="s">
        <v>194</v>
      </c>
      <c r="C272" s="5" t="s">
        <v>181</v>
      </c>
      <c r="D272" s="5" t="s">
        <v>168</v>
      </c>
      <c r="E272" s="5" t="s">
        <v>432</v>
      </c>
      <c r="F272" s="59" t="s">
        <v>234</v>
      </c>
      <c r="G272" s="70">
        <v>850</v>
      </c>
      <c r="H272" s="74">
        <v>0</v>
      </c>
    </row>
    <row r="273" spans="1:8" ht="15.75">
      <c r="A273" s="26" t="s">
        <v>156</v>
      </c>
      <c r="B273" s="8" t="s">
        <v>194</v>
      </c>
      <c r="C273" s="5" t="s">
        <v>181</v>
      </c>
      <c r="D273" s="5" t="s">
        <v>179</v>
      </c>
      <c r="E273" s="5"/>
      <c r="F273" s="59"/>
      <c r="G273" s="70">
        <f>G274</f>
        <v>4200</v>
      </c>
      <c r="H273" s="27">
        <f>H274</f>
        <v>682</v>
      </c>
    </row>
    <row r="274" spans="1:8" ht="30">
      <c r="A274" s="28" t="s">
        <v>109</v>
      </c>
      <c r="B274" s="8" t="s">
        <v>194</v>
      </c>
      <c r="C274" s="5" t="s">
        <v>181</v>
      </c>
      <c r="D274" s="5" t="s">
        <v>179</v>
      </c>
      <c r="E274" s="5" t="s">
        <v>74</v>
      </c>
      <c r="F274" s="59"/>
      <c r="G274" s="70">
        <f>G275</f>
        <v>4200</v>
      </c>
      <c r="H274" s="27">
        <f>H275</f>
        <v>682</v>
      </c>
    </row>
    <row r="275" spans="1:8" ht="30">
      <c r="A275" s="28" t="s">
        <v>29</v>
      </c>
      <c r="B275" s="8" t="s">
        <v>194</v>
      </c>
      <c r="C275" s="5" t="s">
        <v>181</v>
      </c>
      <c r="D275" s="5" t="s">
        <v>179</v>
      </c>
      <c r="E275" s="5" t="s">
        <v>84</v>
      </c>
      <c r="F275" s="59"/>
      <c r="G275" s="70">
        <f>G276+G278+G280</f>
        <v>4200</v>
      </c>
      <c r="H275" s="27">
        <f>H276+H278+H280</f>
        <v>682</v>
      </c>
    </row>
    <row r="276" spans="1:8" ht="30">
      <c r="A276" s="28" t="s">
        <v>474</v>
      </c>
      <c r="B276" s="8" t="s">
        <v>194</v>
      </c>
      <c r="C276" s="5" t="s">
        <v>181</v>
      </c>
      <c r="D276" s="5" t="s">
        <v>179</v>
      </c>
      <c r="E276" s="5" t="s">
        <v>456</v>
      </c>
      <c r="F276" s="59"/>
      <c r="G276" s="70">
        <f>G277</f>
        <v>100</v>
      </c>
      <c r="H276" s="27">
        <f>H277</f>
        <v>0</v>
      </c>
    </row>
    <row r="277" spans="1:8" ht="30">
      <c r="A277" s="28" t="s">
        <v>267</v>
      </c>
      <c r="B277" s="8" t="s">
        <v>194</v>
      </c>
      <c r="C277" s="5" t="s">
        <v>181</v>
      </c>
      <c r="D277" s="5" t="s">
        <v>179</v>
      </c>
      <c r="E277" s="5" t="s">
        <v>456</v>
      </c>
      <c r="F277" s="59" t="s">
        <v>234</v>
      </c>
      <c r="G277" s="70">
        <v>100</v>
      </c>
      <c r="H277" s="74">
        <v>0</v>
      </c>
    </row>
    <row r="278" spans="1:8" ht="30">
      <c r="A278" s="28" t="s">
        <v>208</v>
      </c>
      <c r="B278" s="8" t="s">
        <v>194</v>
      </c>
      <c r="C278" s="5" t="s">
        <v>181</v>
      </c>
      <c r="D278" s="5" t="s">
        <v>179</v>
      </c>
      <c r="E278" s="5" t="s">
        <v>457</v>
      </c>
      <c r="F278" s="59"/>
      <c r="G278" s="70">
        <f>G279</f>
        <v>3500</v>
      </c>
      <c r="H278" s="27">
        <f>H279</f>
        <v>682</v>
      </c>
    </row>
    <row r="279" spans="1:8" ht="30">
      <c r="A279" s="28" t="s">
        <v>267</v>
      </c>
      <c r="B279" s="8" t="s">
        <v>194</v>
      </c>
      <c r="C279" s="5" t="s">
        <v>181</v>
      </c>
      <c r="D279" s="5" t="s">
        <v>179</v>
      </c>
      <c r="E279" s="5" t="s">
        <v>457</v>
      </c>
      <c r="F279" s="59" t="s">
        <v>234</v>
      </c>
      <c r="G279" s="70">
        <f>1000+2500</f>
        <v>3500</v>
      </c>
      <c r="H279" s="74">
        <v>682</v>
      </c>
    </row>
    <row r="280" spans="1:8" ht="30">
      <c r="A280" s="28" t="s">
        <v>500</v>
      </c>
      <c r="B280" s="8" t="s">
        <v>194</v>
      </c>
      <c r="C280" s="5" t="s">
        <v>181</v>
      </c>
      <c r="D280" s="5" t="s">
        <v>179</v>
      </c>
      <c r="E280" s="5" t="s">
        <v>484</v>
      </c>
      <c r="F280" s="59"/>
      <c r="G280" s="70">
        <f>G281</f>
        <v>600</v>
      </c>
      <c r="H280" s="27" t="str">
        <f>H281</f>
        <v>0</v>
      </c>
    </row>
    <row r="281" spans="1:8" ht="30">
      <c r="A281" s="28" t="s">
        <v>267</v>
      </c>
      <c r="B281" s="8" t="s">
        <v>194</v>
      </c>
      <c r="C281" s="5" t="s">
        <v>181</v>
      </c>
      <c r="D281" s="5" t="s">
        <v>179</v>
      </c>
      <c r="E281" s="5" t="s">
        <v>484</v>
      </c>
      <c r="F281" s="59" t="s">
        <v>234</v>
      </c>
      <c r="G281" s="70">
        <v>600</v>
      </c>
      <c r="H281" s="27" t="s">
        <v>536</v>
      </c>
    </row>
    <row r="282" spans="1:8" ht="15.75">
      <c r="A282" s="24" t="s">
        <v>136</v>
      </c>
      <c r="B282" s="13" t="s">
        <v>194</v>
      </c>
      <c r="C282" s="4" t="s">
        <v>176</v>
      </c>
      <c r="D282" s="4" t="s">
        <v>169</v>
      </c>
      <c r="E282" s="4"/>
      <c r="F282" s="60"/>
      <c r="G282" s="69">
        <f>G283+G288</f>
        <v>40616.049999999996</v>
      </c>
      <c r="H282" s="25">
        <f>H283+H288</f>
        <v>6429.200000000001</v>
      </c>
    </row>
    <row r="283" spans="1:8" ht="15.75">
      <c r="A283" s="30" t="s">
        <v>145</v>
      </c>
      <c r="B283" s="13" t="s">
        <v>194</v>
      </c>
      <c r="C283" s="5" t="s">
        <v>176</v>
      </c>
      <c r="D283" s="5" t="s">
        <v>168</v>
      </c>
      <c r="E283" s="4"/>
      <c r="F283" s="60"/>
      <c r="G283" s="69">
        <f aca="true" t="shared" si="5" ref="G283:H286">G284</f>
        <v>3685</v>
      </c>
      <c r="H283" s="25">
        <f t="shared" si="5"/>
        <v>268.3</v>
      </c>
    </row>
    <row r="284" spans="1:8" ht="30">
      <c r="A284" s="30" t="s">
        <v>110</v>
      </c>
      <c r="B284" s="8" t="s">
        <v>194</v>
      </c>
      <c r="C284" s="5" t="s">
        <v>176</v>
      </c>
      <c r="D284" s="5" t="s">
        <v>168</v>
      </c>
      <c r="E284" s="5" t="s">
        <v>86</v>
      </c>
      <c r="F284" s="59"/>
      <c r="G284" s="70">
        <f t="shared" si="5"/>
        <v>3685</v>
      </c>
      <c r="H284" s="27">
        <f t="shared" si="5"/>
        <v>268.3</v>
      </c>
    </row>
    <row r="285" spans="1:8" ht="30">
      <c r="A285" s="30" t="s">
        <v>28</v>
      </c>
      <c r="B285" s="8" t="s">
        <v>194</v>
      </c>
      <c r="C285" s="5" t="s">
        <v>176</v>
      </c>
      <c r="D285" s="5" t="s">
        <v>168</v>
      </c>
      <c r="E285" s="5" t="s">
        <v>87</v>
      </c>
      <c r="F285" s="59"/>
      <c r="G285" s="70">
        <f t="shared" si="5"/>
        <v>3685</v>
      </c>
      <c r="H285" s="27">
        <f t="shared" si="5"/>
        <v>268.3</v>
      </c>
    </row>
    <row r="286" spans="1:8" ht="15.75">
      <c r="A286" s="28" t="s">
        <v>146</v>
      </c>
      <c r="B286" s="8" t="s">
        <v>194</v>
      </c>
      <c r="C286" s="5" t="s">
        <v>176</v>
      </c>
      <c r="D286" s="5" t="s">
        <v>168</v>
      </c>
      <c r="E286" s="5" t="s">
        <v>459</v>
      </c>
      <c r="F286" s="59"/>
      <c r="G286" s="70">
        <f t="shared" si="5"/>
        <v>3685</v>
      </c>
      <c r="H286" s="27">
        <f t="shared" si="5"/>
        <v>268.3</v>
      </c>
    </row>
    <row r="287" spans="1:8" ht="15.75">
      <c r="A287" s="28" t="s">
        <v>4</v>
      </c>
      <c r="B287" s="8" t="s">
        <v>194</v>
      </c>
      <c r="C287" s="5" t="s">
        <v>176</v>
      </c>
      <c r="D287" s="5" t="s">
        <v>168</v>
      </c>
      <c r="E287" s="5" t="s">
        <v>459</v>
      </c>
      <c r="F287" s="59" t="s">
        <v>3</v>
      </c>
      <c r="G287" s="70">
        <f>1485+2200</f>
        <v>3685</v>
      </c>
      <c r="H287" s="74">
        <v>268.3</v>
      </c>
    </row>
    <row r="288" spans="1:8" ht="15.75">
      <c r="A288" s="28" t="s">
        <v>13</v>
      </c>
      <c r="B288" s="8" t="s">
        <v>194</v>
      </c>
      <c r="C288" s="5" t="s">
        <v>176</v>
      </c>
      <c r="D288" s="5" t="s">
        <v>170</v>
      </c>
      <c r="E288" s="5"/>
      <c r="F288" s="59"/>
      <c r="G288" s="70">
        <f>G289</f>
        <v>36931.049999999996</v>
      </c>
      <c r="H288" s="27">
        <f>H289</f>
        <v>6160.900000000001</v>
      </c>
    </row>
    <row r="289" spans="1:8" ht="30">
      <c r="A289" s="30" t="s">
        <v>110</v>
      </c>
      <c r="B289" s="8" t="s">
        <v>194</v>
      </c>
      <c r="C289" s="5" t="s">
        <v>176</v>
      </c>
      <c r="D289" s="5" t="s">
        <v>170</v>
      </c>
      <c r="E289" s="5" t="s">
        <v>86</v>
      </c>
      <c r="F289" s="59"/>
      <c r="G289" s="70">
        <f>G290+G325+G328</f>
        <v>36931.049999999996</v>
      </c>
      <c r="H289" s="27">
        <f>H290+H325+H328</f>
        <v>6160.900000000001</v>
      </c>
    </row>
    <row r="290" spans="1:8" ht="30">
      <c r="A290" s="28" t="s">
        <v>319</v>
      </c>
      <c r="B290" s="8" t="s">
        <v>194</v>
      </c>
      <c r="C290" s="5" t="s">
        <v>176</v>
      </c>
      <c r="D290" s="5" t="s">
        <v>170</v>
      </c>
      <c r="E290" s="3">
        <v>7620000</v>
      </c>
      <c r="F290" s="63"/>
      <c r="G290" s="70">
        <f>G291+G292+G293</f>
        <v>27784.149999999998</v>
      </c>
      <c r="H290" s="27">
        <f>H291+H292+H293</f>
        <v>4857.6</v>
      </c>
    </row>
    <row r="291" spans="1:8" ht="30">
      <c r="A291" s="28" t="s">
        <v>267</v>
      </c>
      <c r="B291" s="8" t="s">
        <v>194</v>
      </c>
      <c r="C291" s="5" t="s">
        <v>176</v>
      </c>
      <c r="D291" s="5" t="s">
        <v>170</v>
      </c>
      <c r="E291" s="3">
        <v>7620000</v>
      </c>
      <c r="F291" s="59" t="s">
        <v>234</v>
      </c>
      <c r="G291" s="70">
        <f>G299+G302+G305+G308+G316+G319+G322+G311</f>
        <v>280.05</v>
      </c>
      <c r="H291" s="70">
        <f>H299+H302+H305+H308+H316+H319+H322+H311</f>
        <v>53.7</v>
      </c>
    </row>
    <row r="292" spans="1:8" ht="33" customHeight="1">
      <c r="A292" s="32" t="s">
        <v>272</v>
      </c>
      <c r="B292" s="8" t="s">
        <v>194</v>
      </c>
      <c r="C292" s="5" t="s">
        <v>176</v>
      </c>
      <c r="D292" s="5" t="s">
        <v>170</v>
      </c>
      <c r="E292" s="3">
        <v>7620000</v>
      </c>
      <c r="F292" s="59" t="s">
        <v>273</v>
      </c>
      <c r="G292" s="70">
        <f>G295+G301+G304+G307+G310+G313+G315+G318+G321+G324</f>
        <v>26994.1</v>
      </c>
      <c r="H292" s="70">
        <f>H295+H301+H304+H307+H310+H313+H315+H318+H321+H324</f>
        <v>4766.400000000001</v>
      </c>
    </row>
    <row r="293" spans="1:8" ht="30">
      <c r="A293" s="28" t="s">
        <v>318</v>
      </c>
      <c r="B293" s="8" t="s">
        <v>194</v>
      </c>
      <c r="C293" s="5" t="s">
        <v>176</v>
      </c>
      <c r="D293" s="5" t="s">
        <v>170</v>
      </c>
      <c r="E293" s="3">
        <v>7620000</v>
      </c>
      <c r="F293" s="59" t="s">
        <v>256</v>
      </c>
      <c r="G293" s="70">
        <f>G297</f>
        <v>510</v>
      </c>
      <c r="H293" s="70">
        <f>H297</f>
        <v>37.5</v>
      </c>
    </row>
    <row r="294" spans="1:8" ht="45">
      <c r="A294" s="28" t="s">
        <v>298</v>
      </c>
      <c r="B294" s="8" t="s">
        <v>194</v>
      </c>
      <c r="C294" s="5" t="s">
        <v>176</v>
      </c>
      <c r="D294" s="5" t="s">
        <v>170</v>
      </c>
      <c r="E294" s="3">
        <v>7628701</v>
      </c>
      <c r="F294" s="59"/>
      <c r="G294" s="70">
        <f>G295+G296+G298</f>
        <v>12540</v>
      </c>
      <c r="H294" s="27">
        <f>H295+H296+H298</f>
        <v>2526</v>
      </c>
    </row>
    <row r="295" spans="1:8" ht="33" customHeight="1">
      <c r="A295" s="32" t="s">
        <v>272</v>
      </c>
      <c r="B295" s="8" t="s">
        <v>194</v>
      </c>
      <c r="C295" s="5" t="s">
        <v>176</v>
      </c>
      <c r="D295" s="5" t="s">
        <v>170</v>
      </c>
      <c r="E295" s="3">
        <v>7628701</v>
      </c>
      <c r="F295" s="59" t="s">
        <v>273</v>
      </c>
      <c r="G295" s="70">
        <v>11870</v>
      </c>
      <c r="H295" s="74">
        <v>2454.9</v>
      </c>
    </row>
    <row r="296" spans="1:8" ht="60">
      <c r="A296" s="34" t="s">
        <v>296</v>
      </c>
      <c r="B296" s="8" t="s">
        <v>194</v>
      </c>
      <c r="C296" s="5" t="s">
        <v>176</v>
      </c>
      <c r="D296" s="5" t="s">
        <v>170</v>
      </c>
      <c r="E296" s="3">
        <v>7628701</v>
      </c>
      <c r="F296" s="59"/>
      <c r="G296" s="70">
        <f>G297</f>
        <v>510</v>
      </c>
      <c r="H296" s="27">
        <f>H297</f>
        <v>37.5</v>
      </c>
    </row>
    <row r="297" spans="1:8" ht="30">
      <c r="A297" s="28" t="s">
        <v>318</v>
      </c>
      <c r="B297" s="8" t="s">
        <v>194</v>
      </c>
      <c r="C297" s="5" t="s">
        <v>176</v>
      </c>
      <c r="D297" s="5" t="s">
        <v>170</v>
      </c>
      <c r="E297" s="3">
        <v>7628701</v>
      </c>
      <c r="F297" s="59" t="s">
        <v>256</v>
      </c>
      <c r="G297" s="70">
        <v>510</v>
      </c>
      <c r="H297" s="74">
        <v>37.5</v>
      </c>
    </row>
    <row r="298" spans="1:8" ht="15.75">
      <c r="A298" s="32" t="s">
        <v>297</v>
      </c>
      <c r="B298" s="8" t="s">
        <v>194</v>
      </c>
      <c r="C298" s="5" t="s">
        <v>176</v>
      </c>
      <c r="D298" s="5" t="s">
        <v>170</v>
      </c>
      <c r="E298" s="3">
        <v>7628701</v>
      </c>
      <c r="F298" s="59"/>
      <c r="G298" s="70">
        <f>G299</f>
        <v>160</v>
      </c>
      <c r="H298" s="27">
        <f>H299</f>
        <v>33.6</v>
      </c>
    </row>
    <row r="299" spans="1:8" ht="30">
      <c r="A299" s="28" t="s">
        <v>267</v>
      </c>
      <c r="B299" s="8" t="s">
        <v>194</v>
      </c>
      <c r="C299" s="5" t="s">
        <v>176</v>
      </c>
      <c r="D299" s="5" t="s">
        <v>170</v>
      </c>
      <c r="E299" s="3">
        <v>7628701</v>
      </c>
      <c r="F299" s="59" t="s">
        <v>234</v>
      </c>
      <c r="G299" s="70">
        <v>160</v>
      </c>
      <c r="H299" s="74">
        <v>33.6</v>
      </c>
    </row>
    <row r="300" spans="1:8" ht="30">
      <c r="A300" s="34" t="s">
        <v>229</v>
      </c>
      <c r="B300" s="8" t="s">
        <v>194</v>
      </c>
      <c r="C300" s="5" t="s">
        <v>176</v>
      </c>
      <c r="D300" s="5" t="s">
        <v>170</v>
      </c>
      <c r="E300" s="3">
        <v>7628702</v>
      </c>
      <c r="F300" s="59"/>
      <c r="G300" s="70">
        <f>G301+G302</f>
        <v>351.75</v>
      </c>
      <c r="H300" s="27">
        <f>H301+H302</f>
        <v>36.6</v>
      </c>
    </row>
    <row r="301" spans="1:8" ht="33" customHeight="1">
      <c r="A301" s="32" t="s">
        <v>272</v>
      </c>
      <c r="B301" s="8" t="s">
        <v>194</v>
      </c>
      <c r="C301" s="5" t="s">
        <v>176</v>
      </c>
      <c r="D301" s="5" t="s">
        <v>170</v>
      </c>
      <c r="E301" s="3">
        <v>7628702</v>
      </c>
      <c r="F301" s="59" t="s">
        <v>273</v>
      </c>
      <c r="G301" s="70">
        <v>350</v>
      </c>
      <c r="H301" s="74">
        <v>36.4</v>
      </c>
    </row>
    <row r="302" spans="1:8" ht="30">
      <c r="A302" s="28" t="s">
        <v>267</v>
      </c>
      <c r="B302" s="8" t="s">
        <v>194</v>
      </c>
      <c r="C302" s="5" t="s">
        <v>176</v>
      </c>
      <c r="D302" s="5" t="s">
        <v>170</v>
      </c>
      <c r="E302" s="3">
        <v>7628702</v>
      </c>
      <c r="F302" s="59" t="s">
        <v>234</v>
      </c>
      <c r="G302" s="70">
        <v>1.75</v>
      </c>
      <c r="H302" s="74">
        <v>0.2</v>
      </c>
    </row>
    <row r="303" spans="1:8" ht="30">
      <c r="A303" s="34" t="s">
        <v>142</v>
      </c>
      <c r="B303" s="8" t="s">
        <v>194</v>
      </c>
      <c r="C303" s="5" t="s">
        <v>176</v>
      </c>
      <c r="D303" s="5" t="s">
        <v>170</v>
      </c>
      <c r="E303" s="3">
        <v>7628703</v>
      </c>
      <c r="F303" s="59"/>
      <c r="G303" s="70">
        <f>G304+G305</f>
        <v>8600</v>
      </c>
      <c r="H303" s="27">
        <f>H304+H305</f>
        <v>1439.4</v>
      </c>
    </row>
    <row r="304" spans="1:8" ht="33" customHeight="1">
      <c r="A304" s="32" t="s">
        <v>272</v>
      </c>
      <c r="B304" s="8" t="s">
        <v>194</v>
      </c>
      <c r="C304" s="5" t="s">
        <v>176</v>
      </c>
      <c r="D304" s="5" t="s">
        <v>170</v>
      </c>
      <c r="E304" s="3">
        <v>7628703</v>
      </c>
      <c r="F304" s="64">
        <v>313</v>
      </c>
      <c r="G304" s="70">
        <v>8500</v>
      </c>
      <c r="H304" s="74">
        <v>1420.2</v>
      </c>
    </row>
    <row r="305" spans="1:8" ht="30">
      <c r="A305" s="28" t="s">
        <v>267</v>
      </c>
      <c r="B305" s="8" t="s">
        <v>194</v>
      </c>
      <c r="C305" s="5" t="s">
        <v>176</v>
      </c>
      <c r="D305" s="5" t="s">
        <v>170</v>
      </c>
      <c r="E305" s="3">
        <v>7628703</v>
      </c>
      <c r="F305" s="59" t="s">
        <v>234</v>
      </c>
      <c r="G305" s="70">
        <v>100</v>
      </c>
      <c r="H305" s="74">
        <v>19.2</v>
      </c>
    </row>
    <row r="306" spans="1:8" ht="30">
      <c r="A306" s="33" t="s">
        <v>200</v>
      </c>
      <c r="B306" s="8" t="s">
        <v>194</v>
      </c>
      <c r="C306" s="5" t="s">
        <v>176</v>
      </c>
      <c r="D306" s="5" t="s">
        <v>170</v>
      </c>
      <c r="E306" s="3">
        <v>7628704</v>
      </c>
      <c r="F306" s="63"/>
      <c r="G306" s="70">
        <f>G307+G308</f>
        <v>210</v>
      </c>
      <c r="H306" s="27">
        <f>H307+H308</f>
        <v>42.2</v>
      </c>
    </row>
    <row r="307" spans="1:8" ht="33" customHeight="1">
      <c r="A307" s="32" t="s">
        <v>272</v>
      </c>
      <c r="B307" s="8" t="s">
        <v>194</v>
      </c>
      <c r="C307" s="5" t="s">
        <v>176</v>
      </c>
      <c r="D307" s="5" t="s">
        <v>170</v>
      </c>
      <c r="E307" s="3">
        <v>7628704</v>
      </c>
      <c r="F307" s="59" t="s">
        <v>273</v>
      </c>
      <c r="G307" s="70">
        <v>200</v>
      </c>
      <c r="H307" s="74">
        <v>42</v>
      </c>
    </row>
    <row r="308" spans="1:8" ht="30">
      <c r="A308" s="28" t="s">
        <v>267</v>
      </c>
      <c r="B308" s="8" t="s">
        <v>194</v>
      </c>
      <c r="C308" s="5" t="s">
        <v>176</v>
      </c>
      <c r="D308" s="5" t="s">
        <v>170</v>
      </c>
      <c r="E308" s="3">
        <v>7628704</v>
      </c>
      <c r="F308" s="59" t="s">
        <v>234</v>
      </c>
      <c r="G308" s="70">
        <v>10</v>
      </c>
      <c r="H308" s="74">
        <v>0.2</v>
      </c>
    </row>
    <row r="309" spans="1:8" ht="30">
      <c r="A309" s="33" t="s">
        <v>203</v>
      </c>
      <c r="B309" s="8" t="s">
        <v>194</v>
      </c>
      <c r="C309" s="5" t="s">
        <v>176</v>
      </c>
      <c r="D309" s="5" t="s">
        <v>170</v>
      </c>
      <c r="E309" s="3">
        <v>7628705</v>
      </c>
      <c r="F309" s="59"/>
      <c r="G309" s="70">
        <f>G310+G311</f>
        <v>100</v>
      </c>
      <c r="H309" s="27">
        <f>H310+H311</f>
        <v>19.2</v>
      </c>
    </row>
    <row r="310" spans="1:8" ht="33" customHeight="1">
      <c r="A310" s="32" t="s">
        <v>272</v>
      </c>
      <c r="B310" s="8" t="s">
        <v>194</v>
      </c>
      <c r="C310" s="5" t="s">
        <v>176</v>
      </c>
      <c r="D310" s="5" t="s">
        <v>170</v>
      </c>
      <c r="E310" s="3">
        <v>7628705</v>
      </c>
      <c r="F310" s="59" t="s">
        <v>273</v>
      </c>
      <c r="G310" s="70">
        <v>98</v>
      </c>
      <c r="H310" s="74">
        <v>19.2</v>
      </c>
    </row>
    <row r="311" spans="1:8" ht="30">
      <c r="A311" s="28" t="s">
        <v>267</v>
      </c>
      <c r="B311" s="8" t="s">
        <v>194</v>
      </c>
      <c r="C311" s="5" t="s">
        <v>176</v>
      </c>
      <c r="D311" s="5" t="s">
        <v>170</v>
      </c>
      <c r="E311" s="3">
        <v>7628705</v>
      </c>
      <c r="F311" s="59" t="s">
        <v>234</v>
      </c>
      <c r="G311" s="70">
        <v>2</v>
      </c>
      <c r="H311" s="74">
        <v>0</v>
      </c>
    </row>
    <row r="312" spans="1:8" ht="30">
      <c r="A312" s="33" t="s">
        <v>204</v>
      </c>
      <c r="B312" s="8" t="s">
        <v>194</v>
      </c>
      <c r="C312" s="5" t="s">
        <v>176</v>
      </c>
      <c r="D312" s="5" t="s">
        <v>170</v>
      </c>
      <c r="E312" s="3">
        <v>7628706</v>
      </c>
      <c r="F312" s="59"/>
      <c r="G312" s="70">
        <f>G313</f>
        <v>3016.1</v>
      </c>
      <c r="H312" s="27">
        <f>H313</f>
        <v>478.6</v>
      </c>
    </row>
    <row r="313" spans="1:8" ht="33" customHeight="1">
      <c r="A313" s="32" t="s">
        <v>272</v>
      </c>
      <c r="B313" s="8" t="s">
        <v>194</v>
      </c>
      <c r="C313" s="5" t="s">
        <v>176</v>
      </c>
      <c r="D313" s="5" t="s">
        <v>170</v>
      </c>
      <c r="E313" s="3">
        <v>7628706</v>
      </c>
      <c r="F313" s="59" t="s">
        <v>273</v>
      </c>
      <c r="G313" s="70">
        <v>3016.1</v>
      </c>
      <c r="H313" s="74">
        <v>478.6</v>
      </c>
    </row>
    <row r="314" spans="1:8" ht="30">
      <c r="A314" s="33" t="s">
        <v>205</v>
      </c>
      <c r="B314" s="8" t="s">
        <v>194</v>
      </c>
      <c r="C314" s="5" t="s">
        <v>176</v>
      </c>
      <c r="D314" s="5" t="s">
        <v>170</v>
      </c>
      <c r="E314" s="3">
        <v>7628707</v>
      </c>
      <c r="F314" s="59"/>
      <c r="G314" s="70">
        <f>G315+G316</f>
        <v>703.5</v>
      </c>
      <c r="H314" s="27">
        <f>H315+H316</f>
        <v>105.6</v>
      </c>
    </row>
    <row r="315" spans="1:8" ht="33" customHeight="1">
      <c r="A315" s="32" t="s">
        <v>272</v>
      </c>
      <c r="B315" s="8" t="s">
        <v>194</v>
      </c>
      <c r="C315" s="5" t="s">
        <v>176</v>
      </c>
      <c r="D315" s="5" t="s">
        <v>170</v>
      </c>
      <c r="E315" s="3">
        <v>7628707</v>
      </c>
      <c r="F315" s="59" t="s">
        <v>273</v>
      </c>
      <c r="G315" s="70">
        <v>700</v>
      </c>
      <c r="H315" s="74">
        <v>105.1</v>
      </c>
    </row>
    <row r="316" spans="1:8" ht="30">
      <c r="A316" s="28" t="s">
        <v>267</v>
      </c>
      <c r="B316" s="8" t="s">
        <v>194</v>
      </c>
      <c r="C316" s="5" t="s">
        <v>176</v>
      </c>
      <c r="D316" s="5" t="s">
        <v>170</v>
      </c>
      <c r="E316" s="3">
        <v>7628707</v>
      </c>
      <c r="F316" s="59" t="s">
        <v>234</v>
      </c>
      <c r="G316" s="70">
        <v>3.5</v>
      </c>
      <c r="H316" s="74">
        <v>0.5</v>
      </c>
    </row>
    <row r="317" spans="1:8" ht="30">
      <c r="A317" s="33" t="s">
        <v>299</v>
      </c>
      <c r="B317" s="8" t="s">
        <v>194</v>
      </c>
      <c r="C317" s="5" t="s">
        <v>176</v>
      </c>
      <c r="D317" s="5" t="s">
        <v>170</v>
      </c>
      <c r="E317" s="3">
        <v>7628708</v>
      </c>
      <c r="F317" s="59"/>
      <c r="G317" s="70">
        <f>G318+G319</f>
        <v>502.5</v>
      </c>
      <c r="H317" s="27">
        <f>H318+H319</f>
        <v>0</v>
      </c>
    </row>
    <row r="318" spans="1:8" ht="33" customHeight="1">
      <c r="A318" s="32" t="s">
        <v>272</v>
      </c>
      <c r="B318" s="8" t="s">
        <v>194</v>
      </c>
      <c r="C318" s="5" t="s">
        <v>176</v>
      </c>
      <c r="D318" s="5" t="s">
        <v>170</v>
      </c>
      <c r="E318" s="3">
        <v>7628708</v>
      </c>
      <c r="F318" s="59" t="s">
        <v>273</v>
      </c>
      <c r="G318" s="70">
        <v>500</v>
      </c>
      <c r="H318" s="74">
        <v>0</v>
      </c>
    </row>
    <row r="319" spans="1:8" ht="30">
      <c r="A319" s="28" t="s">
        <v>267</v>
      </c>
      <c r="B319" s="8" t="s">
        <v>194</v>
      </c>
      <c r="C319" s="5" t="s">
        <v>176</v>
      </c>
      <c r="D319" s="5" t="s">
        <v>170</v>
      </c>
      <c r="E319" s="3">
        <v>7628708</v>
      </c>
      <c r="F319" s="59" t="s">
        <v>234</v>
      </c>
      <c r="G319" s="70">
        <v>2.5</v>
      </c>
      <c r="H319" s="74">
        <v>0</v>
      </c>
    </row>
    <row r="320" spans="1:8" ht="45">
      <c r="A320" s="32" t="s">
        <v>226</v>
      </c>
      <c r="B320" s="8" t="s">
        <v>194</v>
      </c>
      <c r="C320" s="5" t="s">
        <v>176</v>
      </c>
      <c r="D320" s="5" t="s">
        <v>170</v>
      </c>
      <c r="E320" s="3">
        <v>7628709</v>
      </c>
      <c r="F320" s="59"/>
      <c r="G320" s="70">
        <f>G321+G322</f>
        <v>60.3</v>
      </c>
      <c r="H320" s="27">
        <f>H321+H322</f>
        <v>6</v>
      </c>
    </row>
    <row r="321" spans="1:8" ht="30">
      <c r="A321" s="28" t="s">
        <v>267</v>
      </c>
      <c r="B321" s="8" t="s">
        <v>194</v>
      </c>
      <c r="C321" s="5" t="s">
        <v>176</v>
      </c>
      <c r="D321" s="5" t="s">
        <v>170</v>
      </c>
      <c r="E321" s="3">
        <v>7628709</v>
      </c>
      <c r="F321" s="59" t="s">
        <v>273</v>
      </c>
      <c r="G321" s="70">
        <v>60</v>
      </c>
      <c r="H321" s="74">
        <v>6</v>
      </c>
    </row>
    <row r="322" spans="1:8" ht="30">
      <c r="A322" s="28" t="s">
        <v>267</v>
      </c>
      <c r="B322" s="8" t="s">
        <v>194</v>
      </c>
      <c r="C322" s="5" t="s">
        <v>176</v>
      </c>
      <c r="D322" s="5" t="s">
        <v>170</v>
      </c>
      <c r="E322" s="3">
        <v>7628709</v>
      </c>
      <c r="F322" s="59" t="s">
        <v>234</v>
      </c>
      <c r="G322" s="70">
        <v>0.3</v>
      </c>
      <c r="H322" s="74">
        <v>0</v>
      </c>
    </row>
    <row r="323" spans="1:8" ht="30">
      <c r="A323" s="33" t="s">
        <v>293</v>
      </c>
      <c r="B323" s="8" t="s">
        <v>194</v>
      </c>
      <c r="C323" s="5" t="s">
        <v>176</v>
      </c>
      <c r="D323" s="5" t="s">
        <v>170</v>
      </c>
      <c r="E323" s="3">
        <v>7628710</v>
      </c>
      <c r="F323" s="65"/>
      <c r="G323" s="70">
        <f>G324</f>
        <v>1700</v>
      </c>
      <c r="H323" s="27">
        <f>H324</f>
        <v>204</v>
      </c>
    </row>
    <row r="324" spans="1:8" ht="33" customHeight="1">
      <c r="A324" s="32" t="s">
        <v>272</v>
      </c>
      <c r="B324" s="8" t="s">
        <v>194</v>
      </c>
      <c r="C324" s="5" t="s">
        <v>176</v>
      </c>
      <c r="D324" s="5" t="s">
        <v>170</v>
      </c>
      <c r="E324" s="3">
        <v>7628710</v>
      </c>
      <c r="F324" s="59" t="s">
        <v>273</v>
      </c>
      <c r="G324" s="70">
        <v>1700</v>
      </c>
      <c r="H324" s="74">
        <v>204</v>
      </c>
    </row>
    <row r="325" spans="1:8" ht="15.75">
      <c r="A325" s="32" t="s">
        <v>316</v>
      </c>
      <c r="B325" s="8" t="s">
        <v>194</v>
      </c>
      <c r="C325" s="5" t="s">
        <v>176</v>
      </c>
      <c r="D325" s="5" t="s">
        <v>170</v>
      </c>
      <c r="E325" s="3">
        <v>7630000</v>
      </c>
      <c r="F325" s="59"/>
      <c r="G325" s="70">
        <f>G326</f>
        <v>250</v>
      </c>
      <c r="H325" s="27">
        <f>H326</f>
        <v>25</v>
      </c>
    </row>
    <row r="326" spans="1:8" ht="30">
      <c r="A326" s="33" t="s">
        <v>295</v>
      </c>
      <c r="B326" s="8" t="s">
        <v>194</v>
      </c>
      <c r="C326" s="5" t="s">
        <v>176</v>
      </c>
      <c r="D326" s="5" t="s">
        <v>170</v>
      </c>
      <c r="E326" s="3">
        <v>7638726</v>
      </c>
      <c r="F326" s="59"/>
      <c r="G326" s="70">
        <f>G327</f>
        <v>250</v>
      </c>
      <c r="H326" s="27">
        <f>H327</f>
        <v>25</v>
      </c>
    </row>
    <row r="327" spans="1:8" ht="30">
      <c r="A327" s="28" t="s">
        <v>267</v>
      </c>
      <c r="B327" s="8" t="s">
        <v>194</v>
      </c>
      <c r="C327" s="5" t="s">
        <v>176</v>
      </c>
      <c r="D327" s="5" t="s">
        <v>170</v>
      </c>
      <c r="E327" s="3">
        <v>7638726</v>
      </c>
      <c r="F327" s="59" t="s">
        <v>234</v>
      </c>
      <c r="G327" s="70">
        <v>250</v>
      </c>
      <c r="H327" s="74">
        <v>25</v>
      </c>
    </row>
    <row r="328" spans="1:8" ht="45">
      <c r="A328" s="44" t="s">
        <v>354</v>
      </c>
      <c r="B328" s="8" t="s">
        <v>194</v>
      </c>
      <c r="C328" s="5" t="s">
        <v>176</v>
      </c>
      <c r="D328" s="5" t="s">
        <v>170</v>
      </c>
      <c r="E328" s="3">
        <v>7640000</v>
      </c>
      <c r="F328" s="59"/>
      <c r="G328" s="70">
        <f>G329</f>
        <v>8896.9</v>
      </c>
      <c r="H328" s="27">
        <f>H329</f>
        <v>1278.3</v>
      </c>
    </row>
    <row r="329" spans="1:8" ht="15.75">
      <c r="A329" s="28" t="s">
        <v>245</v>
      </c>
      <c r="B329" s="8" t="s">
        <v>194</v>
      </c>
      <c r="C329" s="5" t="s">
        <v>176</v>
      </c>
      <c r="D329" s="5" t="s">
        <v>170</v>
      </c>
      <c r="E329" s="3">
        <v>7640000</v>
      </c>
      <c r="F329" s="59" t="s">
        <v>244</v>
      </c>
      <c r="G329" s="70">
        <f>G334+G336+G338+G330+G332</f>
        <v>8896.9</v>
      </c>
      <c r="H329" s="70">
        <f>H334+H336+H338+H330+H332</f>
        <v>1278.3</v>
      </c>
    </row>
    <row r="330" spans="1:8" ht="75">
      <c r="A330" s="28" t="s">
        <v>512</v>
      </c>
      <c r="B330" s="8" t="s">
        <v>194</v>
      </c>
      <c r="C330" s="5" t="s">
        <v>176</v>
      </c>
      <c r="D330" s="5" t="s">
        <v>170</v>
      </c>
      <c r="E330" s="3">
        <v>7647075</v>
      </c>
      <c r="F330" s="59"/>
      <c r="G330" s="70">
        <f>G331</f>
        <v>1187</v>
      </c>
      <c r="H330" s="27">
        <f>H331</f>
        <v>1187</v>
      </c>
    </row>
    <row r="331" spans="1:8" ht="15.75">
      <c r="A331" s="28" t="s">
        <v>245</v>
      </c>
      <c r="B331" s="8" t="s">
        <v>194</v>
      </c>
      <c r="C331" s="5" t="s">
        <v>176</v>
      </c>
      <c r="D331" s="5" t="s">
        <v>170</v>
      </c>
      <c r="E331" s="3">
        <v>7647075</v>
      </c>
      <c r="F331" s="59" t="s">
        <v>244</v>
      </c>
      <c r="G331" s="70">
        <v>1187</v>
      </c>
      <c r="H331" s="70">
        <v>1187</v>
      </c>
    </row>
    <row r="332" spans="1:8" ht="75">
      <c r="A332" s="28" t="s">
        <v>537</v>
      </c>
      <c r="B332" s="8" t="s">
        <v>194</v>
      </c>
      <c r="C332" s="5" t="s">
        <v>176</v>
      </c>
      <c r="D332" s="5" t="s">
        <v>170</v>
      </c>
      <c r="E332" s="3">
        <v>7647076</v>
      </c>
      <c r="F332" s="59"/>
      <c r="G332" s="70">
        <f>G333</f>
        <v>3459.9</v>
      </c>
      <c r="H332" s="74">
        <f>H333</f>
        <v>0</v>
      </c>
    </row>
    <row r="333" spans="1:8" ht="15.75">
      <c r="A333" s="28" t="s">
        <v>245</v>
      </c>
      <c r="B333" s="8" t="s">
        <v>194</v>
      </c>
      <c r="C333" s="5" t="s">
        <v>176</v>
      </c>
      <c r="D333" s="5" t="s">
        <v>170</v>
      </c>
      <c r="E333" s="3">
        <v>7647076</v>
      </c>
      <c r="F333" s="59" t="s">
        <v>244</v>
      </c>
      <c r="G333" s="70">
        <v>3459.9</v>
      </c>
      <c r="H333" s="74">
        <v>0</v>
      </c>
    </row>
    <row r="334" spans="1:8" ht="120">
      <c r="A334" s="40" t="s">
        <v>355</v>
      </c>
      <c r="B334" s="8" t="s">
        <v>194</v>
      </c>
      <c r="C334" s="5" t="s">
        <v>176</v>
      </c>
      <c r="D334" s="5" t="s">
        <v>170</v>
      </c>
      <c r="E334" s="3">
        <v>7648074</v>
      </c>
      <c r="F334" s="59"/>
      <c r="G334" s="70">
        <f>G335</f>
        <v>250</v>
      </c>
      <c r="H334" s="27">
        <f>H335</f>
        <v>0</v>
      </c>
    </row>
    <row r="335" spans="1:8" ht="15.75">
      <c r="A335" s="28" t="s">
        <v>245</v>
      </c>
      <c r="B335" s="8" t="s">
        <v>194</v>
      </c>
      <c r="C335" s="5" t="s">
        <v>176</v>
      </c>
      <c r="D335" s="5" t="s">
        <v>170</v>
      </c>
      <c r="E335" s="3">
        <v>7648074</v>
      </c>
      <c r="F335" s="59" t="s">
        <v>244</v>
      </c>
      <c r="G335" s="70">
        <v>250</v>
      </c>
      <c r="H335" s="74">
        <v>0</v>
      </c>
    </row>
    <row r="336" spans="1:8" ht="60">
      <c r="A336" s="28" t="s">
        <v>61</v>
      </c>
      <c r="B336" s="8" t="s">
        <v>194</v>
      </c>
      <c r="C336" s="5" t="s">
        <v>176</v>
      </c>
      <c r="D336" s="5" t="s">
        <v>170</v>
      </c>
      <c r="E336" s="3">
        <v>7648075</v>
      </c>
      <c r="F336" s="59"/>
      <c r="G336" s="70">
        <f>G337</f>
        <v>1500</v>
      </c>
      <c r="H336" s="27">
        <f>H337</f>
        <v>91.3</v>
      </c>
    </row>
    <row r="337" spans="1:8" ht="15.75">
      <c r="A337" s="28" t="s">
        <v>245</v>
      </c>
      <c r="B337" s="8" t="s">
        <v>194</v>
      </c>
      <c r="C337" s="5" t="s">
        <v>176</v>
      </c>
      <c r="D337" s="5" t="s">
        <v>170</v>
      </c>
      <c r="E337" s="3">
        <v>7648075</v>
      </c>
      <c r="F337" s="59" t="s">
        <v>244</v>
      </c>
      <c r="G337" s="70">
        <v>1500</v>
      </c>
      <c r="H337" s="74">
        <v>91.3</v>
      </c>
    </row>
    <row r="338" spans="1:8" ht="45">
      <c r="A338" s="28" t="s">
        <v>473</v>
      </c>
      <c r="B338" s="8" t="s">
        <v>194</v>
      </c>
      <c r="C338" s="5" t="s">
        <v>176</v>
      </c>
      <c r="D338" s="5" t="s">
        <v>170</v>
      </c>
      <c r="E338" s="3">
        <v>7648076</v>
      </c>
      <c r="F338" s="59"/>
      <c r="G338" s="70">
        <f>G339</f>
        <v>2500</v>
      </c>
      <c r="H338" s="27">
        <f>H339</f>
        <v>0</v>
      </c>
    </row>
    <row r="339" spans="1:8" ht="15.75">
      <c r="A339" s="28" t="s">
        <v>245</v>
      </c>
      <c r="B339" s="8" t="s">
        <v>194</v>
      </c>
      <c r="C339" s="5" t="s">
        <v>176</v>
      </c>
      <c r="D339" s="5" t="s">
        <v>170</v>
      </c>
      <c r="E339" s="3">
        <v>7648076</v>
      </c>
      <c r="F339" s="59" t="s">
        <v>244</v>
      </c>
      <c r="G339" s="70">
        <v>2500</v>
      </c>
      <c r="H339" s="74">
        <v>0</v>
      </c>
    </row>
    <row r="340" spans="1:8" ht="15.75">
      <c r="A340" s="24" t="s">
        <v>135</v>
      </c>
      <c r="B340" s="13" t="s">
        <v>194</v>
      </c>
      <c r="C340" s="4" t="s">
        <v>173</v>
      </c>
      <c r="D340" s="4" t="s">
        <v>169</v>
      </c>
      <c r="E340" s="4"/>
      <c r="F340" s="59"/>
      <c r="G340" s="69">
        <f aca="true" t="shared" si="6" ref="G340:H342">G341</f>
        <v>6767</v>
      </c>
      <c r="H340" s="25">
        <f t="shared" si="6"/>
        <v>526.8</v>
      </c>
    </row>
    <row r="341" spans="1:8" ht="15.75">
      <c r="A341" s="26" t="s">
        <v>157</v>
      </c>
      <c r="B341" s="8" t="s">
        <v>194</v>
      </c>
      <c r="C341" s="5" t="s">
        <v>173</v>
      </c>
      <c r="D341" s="5" t="s">
        <v>179</v>
      </c>
      <c r="E341" s="5"/>
      <c r="F341" s="59"/>
      <c r="G341" s="70">
        <f t="shared" si="6"/>
        <v>6767</v>
      </c>
      <c r="H341" s="27">
        <f t="shared" si="6"/>
        <v>526.8</v>
      </c>
    </row>
    <row r="342" spans="1:8" ht="30">
      <c r="A342" s="28" t="s">
        <v>111</v>
      </c>
      <c r="B342" s="8" t="s">
        <v>194</v>
      </c>
      <c r="C342" s="5" t="s">
        <v>173</v>
      </c>
      <c r="D342" s="5" t="s">
        <v>179</v>
      </c>
      <c r="E342" s="5" t="s">
        <v>89</v>
      </c>
      <c r="F342" s="59"/>
      <c r="G342" s="70">
        <f t="shared" si="6"/>
        <v>6767</v>
      </c>
      <c r="H342" s="27">
        <f t="shared" si="6"/>
        <v>526.8</v>
      </c>
    </row>
    <row r="343" spans="1:8" ht="30">
      <c r="A343" s="28" t="s">
        <v>27</v>
      </c>
      <c r="B343" s="8" t="s">
        <v>194</v>
      </c>
      <c r="C343" s="5" t="s">
        <v>173</v>
      </c>
      <c r="D343" s="5" t="s">
        <v>179</v>
      </c>
      <c r="E343" s="5" t="s">
        <v>90</v>
      </c>
      <c r="F343" s="59"/>
      <c r="G343" s="70">
        <f>G346+G348+G344</f>
        <v>6767</v>
      </c>
      <c r="H343" s="27">
        <f>H346+H348+H344</f>
        <v>526.8</v>
      </c>
    </row>
    <row r="344" spans="1:8" ht="15.75" hidden="1" outlineLevel="1">
      <c r="A344" s="28"/>
      <c r="B344" s="8" t="s">
        <v>194</v>
      </c>
      <c r="C344" s="5" t="s">
        <v>173</v>
      </c>
      <c r="D344" s="5" t="s">
        <v>179</v>
      </c>
      <c r="E344" s="5" t="s">
        <v>469</v>
      </c>
      <c r="F344" s="59"/>
      <c r="G344" s="70">
        <f>G345</f>
        <v>0</v>
      </c>
      <c r="H344" s="27">
        <f>H345</f>
        <v>0</v>
      </c>
    </row>
    <row r="345" spans="1:8" ht="15.75" hidden="1" outlineLevel="1">
      <c r="A345" s="28"/>
      <c r="B345" s="8" t="s">
        <v>194</v>
      </c>
      <c r="C345" s="5" t="s">
        <v>173</v>
      </c>
      <c r="D345" s="5" t="s">
        <v>179</v>
      </c>
      <c r="E345" s="5" t="s">
        <v>469</v>
      </c>
      <c r="F345" s="59" t="s">
        <v>251</v>
      </c>
      <c r="G345" s="70">
        <v>0</v>
      </c>
      <c r="H345" s="27">
        <v>0</v>
      </c>
    </row>
    <row r="346" spans="1:8" ht="30" collapsed="1">
      <c r="A346" s="28" t="s">
        <v>294</v>
      </c>
      <c r="B346" s="8" t="s">
        <v>194</v>
      </c>
      <c r="C346" s="5" t="s">
        <v>173</v>
      </c>
      <c r="D346" s="5" t="s">
        <v>179</v>
      </c>
      <c r="E346" s="5" t="s">
        <v>462</v>
      </c>
      <c r="F346" s="59"/>
      <c r="G346" s="70">
        <f>G347</f>
        <v>4567</v>
      </c>
      <c r="H346" s="27">
        <f>H347</f>
        <v>526.8</v>
      </c>
    </row>
    <row r="347" spans="1:8" ht="30">
      <c r="A347" s="28" t="s">
        <v>267</v>
      </c>
      <c r="B347" s="8" t="s">
        <v>194</v>
      </c>
      <c r="C347" s="5" t="s">
        <v>173</v>
      </c>
      <c r="D347" s="5" t="s">
        <v>179</v>
      </c>
      <c r="E347" s="5" t="s">
        <v>462</v>
      </c>
      <c r="F347" s="59" t="s">
        <v>234</v>
      </c>
      <c r="G347" s="70">
        <f>5000-433</f>
        <v>4567</v>
      </c>
      <c r="H347" s="74">
        <v>526.8</v>
      </c>
    </row>
    <row r="348" spans="1:8" ht="30">
      <c r="A348" s="28" t="s">
        <v>40</v>
      </c>
      <c r="B348" s="8" t="s">
        <v>194</v>
      </c>
      <c r="C348" s="5" t="s">
        <v>173</v>
      </c>
      <c r="D348" s="5" t="s">
        <v>179</v>
      </c>
      <c r="E348" s="5" t="s">
        <v>463</v>
      </c>
      <c r="F348" s="59"/>
      <c r="G348" s="70">
        <f>G349</f>
        <v>2200</v>
      </c>
      <c r="H348" s="27">
        <f>H349</f>
        <v>0</v>
      </c>
    </row>
    <row r="349" spans="1:8" ht="30">
      <c r="A349" s="28" t="s">
        <v>267</v>
      </c>
      <c r="B349" s="8" t="s">
        <v>194</v>
      </c>
      <c r="C349" s="5" t="s">
        <v>173</v>
      </c>
      <c r="D349" s="5" t="s">
        <v>179</v>
      </c>
      <c r="E349" s="5" t="s">
        <v>463</v>
      </c>
      <c r="F349" s="59" t="s">
        <v>234</v>
      </c>
      <c r="G349" s="70">
        <v>2200</v>
      </c>
      <c r="H349" s="74">
        <v>0</v>
      </c>
    </row>
    <row r="350" spans="1:8" ht="15.75">
      <c r="A350" s="35" t="s">
        <v>153</v>
      </c>
      <c r="B350" s="13" t="s">
        <v>194</v>
      </c>
      <c r="C350" s="2">
        <v>12</v>
      </c>
      <c r="D350" s="4" t="s">
        <v>169</v>
      </c>
      <c r="E350" s="2"/>
      <c r="F350" s="59"/>
      <c r="G350" s="69">
        <f>G351+G357</f>
        <v>2310</v>
      </c>
      <c r="H350" s="25">
        <f>H351+H357</f>
        <v>340.6</v>
      </c>
    </row>
    <row r="351" spans="1:8" ht="15.75">
      <c r="A351" s="26" t="s">
        <v>158</v>
      </c>
      <c r="B351" s="8" t="s">
        <v>194</v>
      </c>
      <c r="C351" s="3">
        <v>12</v>
      </c>
      <c r="D351" s="5" t="s">
        <v>168</v>
      </c>
      <c r="E351" s="5"/>
      <c r="F351" s="59"/>
      <c r="G351" s="70">
        <f>G352</f>
        <v>1110</v>
      </c>
      <c r="H351" s="27">
        <f>H352</f>
        <v>88.1</v>
      </c>
    </row>
    <row r="352" spans="1:8" ht="30">
      <c r="A352" s="28" t="s">
        <v>48</v>
      </c>
      <c r="B352" s="8" t="s">
        <v>194</v>
      </c>
      <c r="C352" s="3">
        <v>12</v>
      </c>
      <c r="D352" s="5" t="s">
        <v>168</v>
      </c>
      <c r="E352" s="5" t="s">
        <v>91</v>
      </c>
      <c r="F352" s="59"/>
      <c r="G352" s="70">
        <f>G353+G355</f>
        <v>1110</v>
      </c>
      <c r="H352" s="27">
        <f>H353+H355</f>
        <v>88.1</v>
      </c>
    </row>
    <row r="353" spans="1:8" ht="30">
      <c r="A353" s="28" t="s">
        <v>166</v>
      </c>
      <c r="B353" s="8" t="s">
        <v>194</v>
      </c>
      <c r="C353" s="3">
        <v>12</v>
      </c>
      <c r="D353" s="5" t="s">
        <v>168</v>
      </c>
      <c r="E353" s="5" t="s">
        <v>464</v>
      </c>
      <c r="F353" s="59"/>
      <c r="G353" s="70">
        <f>G354</f>
        <v>660</v>
      </c>
      <c r="H353" s="27">
        <f>H354</f>
        <v>88.1</v>
      </c>
    </row>
    <row r="354" spans="1:8" ht="30">
      <c r="A354" s="28" t="s">
        <v>267</v>
      </c>
      <c r="B354" s="8" t="s">
        <v>194</v>
      </c>
      <c r="C354" s="3">
        <v>12</v>
      </c>
      <c r="D354" s="5" t="s">
        <v>168</v>
      </c>
      <c r="E354" s="5" t="s">
        <v>464</v>
      </c>
      <c r="F354" s="59" t="s">
        <v>234</v>
      </c>
      <c r="G354" s="70">
        <v>660</v>
      </c>
      <c r="H354" s="74">
        <v>88.1</v>
      </c>
    </row>
    <row r="355" spans="1:8" ht="30">
      <c r="A355" s="28" t="s">
        <v>531</v>
      </c>
      <c r="B355" s="8" t="s">
        <v>194</v>
      </c>
      <c r="C355" s="3">
        <v>12</v>
      </c>
      <c r="D355" s="5" t="s">
        <v>168</v>
      </c>
      <c r="E355" s="5" t="s">
        <v>522</v>
      </c>
      <c r="F355" s="59"/>
      <c r="G355" s="70">
        <f>G356</f>
        <v>450</v>
      </c>
      <c r="H355" s="27">
        <f>H356</f>
        <v>0</v>
      </c>
    </row>
    <row r="356" spans="1:8" ht="45">
      <c r="A356" s="28" t="s">
        <v>271</v>
      </c>
      <c r="B356" s="8" t="s">
        <v>194</v>
      </c>
      <c r="C356" s="3">
        <v>12</v>
      </c>
      <c r="D356" s="5" t="s">
        <v>168</v>
      </c>
      <c r="E356" s="5" t="s">
        <v>522</v>
      </c>
      <c r="F356" s="59" t="s">
        <v>255</v>
      </c>
      <c r="G356" s="70">
        <f>350+100</f>
        <v>450</v>
      </c>
      <c r="H356" s="74">
        <v>0</v>
      </c>
    </row>
    <row r="357" spans="1:8" ht="15.75">
      <c r="A357" s="28" t="s">
        <v>159</v>
      </c>
      <c r="B357" s="8" t="s">
        <v>194</v>
      </c>
      <c r="C357" s="3">
        <v>12</v>
      </c>
      <c r="D357" s="5" t="s">
        <v>179</v>
      </c>
      <c r="E357" s="5"/>
      <c r="F357" s="59"/>
      <c r="G357" s="70">
        <f>G358</f>
        <v>1200</v>
      </c>
      <c r="H357" s="27">
        <f>H358</f>
        <v>252.5</v>
      </c>
    </row>
    <row r="358" spans="1:8" ht="30">
      <c r="A358" s="28" t="s">
        <v>48</v>
      </c>
      <c r="B358" s="8" t="s">
        <v>194</v>
      </c>
      <c r="C358" s="3">
        <v>12</v>
      </c>
      <c r="D358" s="5" t="s">
        <v>179</v>
      </c>
      <c r="E358" s="5" t="s">
        <v>91</v>
      </c>
      <c r="F358" s="59"/>
      <c r="G358" s="70">
        <f>G359+G361</f>
        <v>1200</v>
      </c>
      <c r="H358" s="27">
        <f>H359+H361</f>
        <v>252.5</v>
      </c>
    </row>
    <row r="359" spans="1:8" ht="30">
      <c r="A359" s="28" t="s">
        <v>122</v>
      </c>
      <c r="B359" s="8" t="s">
        <v>194</v>
      </c>
      <c r="C359" s="3">
        <v>12</v>
      </c>
      <c r="D359" s="5" t="s">
        <v>179</v>
      </c>
      <c r="E359" s="5" t="s">
        <v>465</v>
      </c>
      <c r="F359" s="59"/>
      <c r="G359" s="70">
        <f>G360</f>
        <v>1000</v>
      </c>
      <c r="H359" s="27">
        <f>H360</f>
        <v>252.5</v>
      </c>
    </row>
    <row r="360" spans="1:8" ht="45">
      <c r="A360" s="28" t="s">
        <v>271</v>
      </c>
      <c r="B360" s="8" t="s">
        <v>194</v>
      </c>
      <c r="C360" s="3">
        <v>12</v>
      </c>
      <c r="D360" s="5" t="s">
        <v>179</v>
      </c>
      <c r="E360" s="5" t="s">
        <v>465</v>
      </c>
      <c r="F360" s="59" t="s">
        <v>255</v>
      </c>
      <c r="G360" s="70">
        <f>1000</f>
        <v>1000</v>
      </c>
      <c r="H360" s="74">
        <v>252.5</v>
      </c>
    </row>
    <row r="361" spans="1:8" ht="45">
      <c r="A361" s="28" t="s">
        <v>530</v>
      </c>
      <c r="B361" s="8" t="s">
        <v>194</v>
      </c>
      <c r="C361" s="3">
        <v>12</v>
      </c>
      <c r="D361" s="5" t="s">
        <v>179</v>
      </c>
      <c r="E361" s="5" t="s">
        <v>523</v>
      </c>
      <c r="F361" s="59"/>
      <c r="G361" s="70">
        <f>G362</f>
        <v>200</v>
      </c>
      <c r="H361" s="27">
        <f>H362</f>
        <v>0</v>
      </c>
    </row>
    <row r="362" spans="1:8" ht="30">
      <c r="A362" s="28" t="s">
        <v>267</v>
      </c>
      <c r="B362" s="8" t="s">
        <v>194</v>
      </c>
      <c r="C362" s="3">
        <v>12</v>
      </c>
      <c r="D362" s="5" t="s">
        <v>179</v>
      </c>
      <c r="E362" s="5" t="s">
        <v>523</v>
      </c>
      <c r="F362" s="59" t="s">
        <v>234</v>
      </c>
      <c r="G362" s="70">
        <v>200</v>
      </c>
      <c r="H362" s="74">
        <v>0</v>
      </c>
    </row>
    <row r="363" spans="1:8" ht="63.75">
      <c r="A363" s="43" t="s">
        <v>259</v>
      </c>
      <c r="B363" s="7" t="s">
        <v>198</v>
      </c>
      <c r="C363" s="7"/>
      <c r="D363" s="7"/>
      <c r="E363" s="7"/>
      <c r="F363" s="60"/>
      <c r="G363" s="67">
        <f>G364+G383+G399+G422+G393</f>
        <v>61879</v>
      </c>
      <c r="H363" s="68">
        <f>H364+H383+H399+H422+H393</f>
        <v>7467.9</v>
      </c>
    </row>
    <row r="364" spans="1:8" ht="15.75">
      <c r="A364" s="24" t="s">
        <v>129</v>
      </c>
      <c r="B364" s="4" t="s">
        <v>198</v>
      </c>
      <c r="C364" s="4" t="s">
        <v>168</v>
      </c>
      <c r="D364" s="4" t="s">
        <v>169</v>
      </c>
      <c r="E364" s="4"/>
      <c r="F364" s="59"/>
      <c r="G364" s="69">
        <f>G365+G373+G379</f>
        <v>19197</v>
      </c>
      <c r="H364" s="25">
        <f>H365+H373+H379</f>
        <v>1269.4</v>
      </c>
    </row>
    <row r="365" spans="1:8" ht="45">
      <c r="A365" s="28" t="s">
        <v>12</v>
      </c>
      <c r="B365" s="8" t="s">
        <v>198</v>
      </c>
      <c r="C365" s="5" t="s">
        <v>168</v>
      </c>
      <c r="D365" s="5" t="s">
        <v>172</v>
      </c>
      <c r="E365" s="4"/>
      <c r="F365" s="59"/>
      <c r="G365" s="69">
        <f aca="true" t="shared" si="7" ref="G365:H367">G366</f>
        <v>6777</v>
      </c>
      <c r="H365" s="25">
        <f t="shared" si="7"/>
        <v>1269.4</v>
      </c>
    </row>
    <row r="366" spans="1:8" ht="75">
      <c r="A366" s="28" t="s">
        <v>102</v>
      </c>
      <c r="B366" s="8" t="s">
        <v>198</v>
      </c>
      <c r="C366" s="5" t="s">
        <v>168</v>
      </c>
      <c r="D366" s="5" t="s">
        <v>172</v>
      </c>
      <c r="E366" s="5" t="s">
        <v>52</v>
      </c>
      <c r="F366" s="59"/>
      <c r="G366" s="70">
        <f t="shared" si="7"/>
        <v>6777</v>
      </c>
      <c r="H366" s="27">
        <f t="shared" si="7"/>
        <v>1269.4</v>
      </c>
    </row>
    <row r="367" spans="1:8" ht="15.75">
      <c r="A367" s="28" t="s">
        <v>42</v>
      </c>
      <c r="B367" s="8" t="s">
        <v>198</v>
      </c>
      <c r="C367" s="5" t="s">
        <v>168</v>
      </c>
      <c r="D367" s="5" t="s">
        <v>172</v>
      </c>
      <c r="E367" s="5" t="s">
        <v>51</v>
      </c>
      <c r="F367" s="59"/>
      <c r="G367" s="70">
        <f t="shared" si="7"/>
        <v>6777</v>
      </c>
      <c r="H367" s="27">
        <f t="shared" si="7"/>
        <v>1269.4</v>
      </c>
    </row>
    <row r="368" spans="1:8" ht="30">
      <c r="A368" s="28" t="s">
        <v>24</v>
      </c>
      <c r="B368" s="8" t="s">
        <v>198</v>
      </c>
      <c r="C368" s="5" t="s">
        <v>168</v>
      </c>
      <c r="D368" s="5" t="s">
        <v>172</v>
      </c>
      <c r="E368" s="5" t="s">
        <v>364</v>
      </c>
      <c r="F368" s="59"/>
      <c r="G368" s="70">
        <f>G369+G370+G371+G372</f>
        <v>6777</v>
      </c>
      <c r="H368" s="27">
        <f>H369+H370+H371+H372</f>
        <v>1269.4</v>
      </c>
    </row>
    <row r="369" spans="1:8" ht="33" customHeight="1">
      <c r="A369" s="28" t="s">
        <v>265</v>
      </c>
      <c r="B369" s="8" t="s">
        <v>198</v>
      </c>
      <c r="C369" s="5" t="s">
        <v>168</v>
      </c>
      <c r="D369" s="5" t="s">
        <v>172</v>
      </c>
      <c r="E369" s="5" t="s">
        <v>364</v>
      </c>
      <c r="F369" s="59" t="s">
        <v>236</v>
      </c>
      <c r="G369" s="70">
        <f>5271.4+293.8+386.7</f>
        <v>5951.9</v>
      </c>
      <c r="H369" s="74">
        <v>1135.7</v>
      </c>
    </row>
    <row r="370" spans="1:8" ht="30">
      <c r="A370" s="28" t="s">
        <v>247</v>
      </c>
      <c r="B370" s="8" t="s">
        <v>198</v>
      </c>
      <c r="C370" s="5" t="s">
        <v>168</v>
      </c>
      <c r="D370" s="5" t="s">
        <v>172</v>
      </c>
      <c r="E370" s="5" t="s">
        <v>364</v>
      </c>
      <c r="F370" s="59" t="s">
        <v>246</v>
      </c>
      <c r="G370" s="70">
        <v>589.4</v>
      </c>
      <c r="H370" s="74">
        <v>121.9</v>
      </c>
    </row>
    <row r="371" spans="1:8" ht="30">
      <c r="A371" s="28" t="s">
        <v>267</v>
      </c>
      <c r="B371" s="8" t="s">
        <v>198</v>
      </c>
      <c r="C371" s="5" t="s">
        <v>168</v>
      </c>
      <c r="D371" s="5" t="s">
        <v>172</v>
      </c>
      <c r="E371" s="5" t="s">
        <v>364</v>
      </c>
      <c r="F371" s="59" t="s">
        <v>234</v>
      </c>
      <c r="G371" s="70">
        <v>234.6</v>
      </c>
      <c r="H371" s="74">
        <v>11.8</v>
      </c>
    </row>
    <row r="372" spans="1:8" ht="15.75">
      <c r="A372" s="28" t="s">
        <v>239</v>
      </c>
      <c r="B372" s="8" t="s">
        <v>198</v>
      </c>
      <c r="C372" s="5" t="s">
        <v>168</v>
      </c>
      <c r="D372" s="5" t="s">
        <v>172</v>
      </c>
      <c r="E372" s="5" t="s">
        <v>364</v>
      </c>
      <c r="F372" s="59" t="s">
        <v>238</v>
      </c>
      <c r="G372" s="70">
        <v>1.1</v>
      </c>
      <c r="H372" s="74">
        <v>0</v>
      </c>
    </row>
    <row r="373" spans="1:8" ht="15.75">
      <c r="A373" s="26" t="s">
        <v>130</v>
      </c>
      <c r="B373" s="8" t="s">
        <v>198</v>
      </c>
      <c r="C373" s="5" t="s">
        <v>168</v>
      </c>
      <c r="D373" s="5" t="s">
        <v>173</v>
      </c>
      <c r="E373" s="5"/>
      <c r="F373" s="59"/>
      <c r="G373" s="70">
        <f>G374</f>
        <v>12370</v>
      </c>
      <c r="H373" s="27">
        <f>H374</f>
        <v>0</v>
      </c>
    </row>
    <row r="374" spans="1:8" ht="30">
      <c r="A374" s="28" t="s">
        <v>98</v>
      </c>
      <c r="B374" s="8" t="s">
        <v>198</v>
      </c>
      <c r="C374" s="5" t="s">
        <v>168</v>
      </c>
      <c r="D374" s="5" t="s">
        <v>173</v>
      </c>
      <c r="E374" s="3">
        <v>7140000</v>
      </c>
      <c r="F374" s="59"/>
      <c r="G374" s="70">
        <f>G375+G377</f>
        <v>12370</v>
      </c>
      <c r="H374" s="27">
        <f>H375+H377</f>
        <v>0</v>
      </c>
    </row>
    <row r="375" spans="1:8" ht="15.75">
      <c r="A375" s="28" t="s">
        <v>62</v>
      </c>
      <c r="B375" s="8" t="s">
        <v>198</v>
      </c>
      <c r="C375" s="5" t="s">
        <v>168</v>
      </c>
      <c r="D375" s="5" t="s">
        <v>173</v>
      </c>
      <c r="E375" s="5" t="s">
        <v>366</v>
      </c>
      <c r="F375" s="59"/>
      <c r="G375" s="70">
        <f>G376</f>
        <v>2370</v>
      </c>
      <c r="H375" s="27">
        <f>H376</f>
        <v>0</v>
      </c>
    </row>
    <row r="376" spans="1:8" ht="15.75">
      <c r="A376" s="28" t="s">
        <v>249</v>
      </c>
      <c r="B376" s="8" t="s">
        <v>198</v>
      </c>
      <c r="C376" s="5" t="s">
        <v>168</v>
      </c>
      <c r="D376" s="5" t="s">
        <v>173</v>
      </c>
      <c r="E376" s="5" t="s">
        <v>366</v>
      </c>
      <c r="F376" s="59" t="s">
        <v>248</v>
      </c>
      <c r="G376" s="70">
        <f>3180-310-500</f>
        <v>2370</v>
      </c>
      <c r="H376" s="74">
        <v>0</v>
      </c>
    </row>
    <row r="377" spans="1:8" ht="75">
      <c r="A377" s="28" t="s">
        <v>63</v>
      </c>
      <c r="B377" s="8" t="s">
        <v>198</v>
      </c>
      <c r="C377" s="5" t="s">
        <v>168</v>
      </c>
      <c r="D377" s="5" t="s">
        <v>173</v>
      </c>
      <c r="E377" s="5" t="s">
        <v>367</v>
      </c>
      <c r="F377" s="59"/>
      <c r="G377" s="70">
        <f>G378</f>
        <v>10000</v>
      </c>
      <c r="H377" s="27">
        <f>H378</f>
        <v>0</v>
      </c>
    </row>
    <row r="378" spans="1:8" ht="15.75">
      <c r="A378" s="28" t="s">
        <v>249</v>
      </c>
      <c r="B378" s="8" t="s">
        <v>198</v>
      </c>
      <c r="C378" s="5" t="s">
        <v>168</v>
      </c>
      <c r="D378" s="5" t="s">
        <v>173</v>
      </c>
      <c r="E378" s="5" t="s">
        <v>367</v>
      </c>
      <c r="F378" s="59" t="s">
        <v>248</v>
      </c>
      <c r="G378" s="70">
        <v>10000</v>
      </c>
      <c r="H378" s="74">
        <v>0</v>
      </c>
    </row>
    <row r="379" spans="1:8" ht="15.75">
      <c r="A379" s="26" t="s">
        <v>137</v>
      </c>
      <c r="B379" s="8" t="s">
        <v>198</v>
      </c>
      <c r="C379" s="5" t="s">
        <v>168</v>
      </c>
      <c r="D379" s="5" t="s">
        <v>174</v>
      </c>
      <c r="E379" s="5"/>
      <c r="F379" s="59"/>
      <c r="G379" s="70">
        <f aca="true" t="shared" si="8" ref="G379:H381">G380</f>
        <v>50</v>
      </c>
      <c r="H379" s="27">
        <f t="shared" si="8"/>
        <v>0</v>
      </c>
    </row>
    <row r="380" spans="1:8" ht="30">
      <c r="A380" s="28" t="s">
        <v>98</v>
      </c>
      <c r="B380" s="8" t="s">
        <v>198</v>
      </c>
      <c r="C380" s="5" t="s">
        <v>168</v>
      </c>
      <c r="D380" s="5" t="s">
        <v>174</v>
      </c>
      <c r="E380" s="5" t="s">
        <v>282</v>
      </c>
      <c r="F380" s="59"/>
      <c r="G380" s="70">
        <f t="shared" si="8"/>
        <v>50</v>
      </c>
      <c r="H380" s="27">
        <f t="shared" si="8"/>
        <v>0</v>
      </c>
    </row>
    <row r="381" spans="1:8" ht="30">
      <c r="A381" s="28" t="s">
        <v>250</v>
      </c>
      <c r="B381" s="8" t="s">
        <v>198</v>
      </c>
      <c r="C381" s="5" t="s">
        <v>168</v>
      </c>
      <c r="D381" s="5" t="s">
        <v>174</v>
      </c>
      <c r="E381" s="5" t="s">
        <v>368</v>
      </c>
      <c r="F381" s="59"/>
      <c r="G381" s="70">
        <f t="shared" si="8"/>
        <v>50</v>
      </c>
      <c r="H381" s="27">
        <f t="shared" si="8"/>
        <v>0</v>
      </c>
    </row>
    <row r="382" spans="1:8" ht="105">
      <c r="A382" s="28" t="s">
        <v>242</v>
      </c>
      <c r="B382" s="8" t="s">
        <v>198</v>
      </c>
      <c r="C382" s="5" t="s">
        <v>168</v>
      </c>
      <c r="D382" s="5" t="s">
        <v>174</v>
      </c>
      <c r="E382" s="5" t="s">
        <v>368</v>
      </c>
      <c r="F382" s="59" t="s">
        <v>241</v>
      </c>
      <c r="G382" s="70">
        <v>50</v>
      </c>
      <c r="H382" s="74">
        <v>0</v>
      </c>
    </row>
    <row r="383" spans="1:8" ht="15.75">
      <c r="A383" s="43" t="s">
        <v>134</v>
      </c>
      <c r="B383" s="13" t="s">
        <v>198</v>
      </c>
      <c r="C383" s="13" t="s">
        <v>180</v>
      </c>
      <c r="D383" s="13" t="s">
        <v>169</v>
      </c>
      <c r="E383" s="13"/>
      <c r="F383" s="59"/>
      <c r="G383" s="67">
        <f>G384</f>
        <v>4958.1</v>
      </c>
      <c r="H383" s="68">
        <f>H384</f>
        <v>1025</v>
      </c>
    </row>
    <row r="384" spans="1:8" ht="15.75">
      <c r="A384" s="26" t="s">
        <v>209</v>
      </c>
      <c r="B384" s="8" t="s">
        <v>198</v>
      </c>
      <c r="C384" s="5" t="s">
        <v>180</v>
      </c>
      <c r="D384" s="5" t="s">
        <v>180</v>
      </c>
      <c r="E384" s="5"/>
      <c r="F384" s="59"/>
      <c r="G384" s="70">
        <f>G388+G385</f>
        <v>4958.1</v>
      </c>
      <c r="H384" s="27">
        <f>H388+H385</f>
        <v>1025</v>
      </c>
    </row>
    <row r="385" spans="1:8" ht="45">
      <c r="A385" s="28" t="s">
        <v>31</v>
      </c>
      <c r="B385" s="8" t="s">
        <v>198</v>
      </c>
      <c r="C385" s="5" t="s">
        <v>180</v>
      </c>
      <c r="D385" s="5" t="s">
        <v>180</v>
      </c>
      <c r="E385" s="5" t="s">
        <v>72</v>
      </c>
      <c r="F385" s="59"/>
      <c r="G385" s="70">
        <f>G386</f>
        <v>302</v>
      </c>
      <c r="H385" s="27">
        <f>H386</f>
        <v>15</v>
      </c>
    </row>
    <row r="386" spans="1:8" ht="45">
      <c r="A386" s="32" t="s">
        <v>514</v>
      </c>
      <c r="B386" s="8" t="s">
        <v>198</v>
      </c>
      <c r="C386" s="5" t="s">
        <v>180</v>
      </c>
      <c r="D386" s="5" t="s">
        <v>180</v>
      </c>
      <c r="E386" s="5" t="s">
        <v>494</v>
      </c>
      <c r="F386" s="59"/>
      <c r="G386" s="70">
        <f>G387</f>
        <v>302</v>
      </c>
      <c r="H386" s="27">
        <f>H387</f>
        <v>15</v>
      </c>
    </row>
    <row r="387" spans="1:8" ht="15.75">
      <c r="A387" s="28" t="s">
        <v>252</v>
      </c>
      <c r="B387" s="8" t="s">
        <v>198</v>
      </c>
      <c r="C387" s="5" t="s">
        <v>180</v>
      </c>
      <c r="D387" s="5" t="s">
        <v>180</v>
      </c>
      <c r="E387" s="5" t="s">
        <v>494</v>
      </c>
      <c r="F387" s="59" t="s">
        <v>251</v>
      </c>
      <c r="G387" s="70">
        <v>302</v>
      </c>
      <c r="H387" s="74">
        <v>15</v>
      </c>
    </row>
    <row r="388" spans="1:8" ht="30">
      <c r="A388" s="28" t="s">
        <v>302</v>
      </c>
      <c r="B388" s="8" t="s">
        <v>198</v>
      </c>
      <c r="C388" s="5" t="s">
        <v>180</v>
      </c>
      <c r="D388" s="5" t="s">
        <v>180</v>
      </c>
      <c r="E388" s="5" t="s">
        <v>73</v>
      </c>
      <c r="F388" s="59"/>
      <c r="G388" s="70">
        <f>G389+G391</f>
        <v>4656.1</v>
      </c>
      <c r="H388" s="27">
        <f>H389+H391</f>
        <v>1010</v>
      </c>
    </row>
    <row r="389" spans="1:8" ht="45">
      <c r="A389" s="28" t="s">
        <v>336</v>
      </c>
      <c r="B389" s="8" t="s">
        <v>198</v>
      </c>
      <c r="C389" s="5" t="s">
        <v>180</v>
      </c>
      <c r="D389" s="5" t="s">
        <v>180</v>
      </c>
      <c r="E389" s="5" t="s">
        <v>428</v>
      </c>
      <c r="F389" s="59"/>
      <c r="G389" s="70">
        <f>G390</f>
        <v>4556.1</v>
      </c>
      <c r="H389" s="27">
        <f>H390</f>
        <v>1010</v>
      </c>
    </row>
    <row r="390" spans="1:8" ht="45" customHeight="1">
      <c r="A390" s="28" t="s">
        <v>254</v>
      </c>
      <c r="B390" s="8" t="s">
        <v>198</v>
      </c>
      <c r="C390" s="5" t="s">
        <v>180</v>
      </c>
      <c r="D390" s="5" t="s">
        <v>180</v>
      </c>
      <c r="E390" s="5" t="s">
        <v>428</v>
      </c>
      <c r="F390" s="59" t="s">
        <v>253</v>
      </c>
      <c r="G390" s="70">
        <v>4556.1</v>
      </c>
      <c r="H390" s="74">
        <v>1010</v>
      </c>
    </row>
    <row r="391" spans="1:8" ht="30">
      <c r="A391" s="28" t="s">
        <v>337</v>
      </c>
      <c r="B391" s="8" t="s">
        <v>198</v>
      </c>
      <c r="C391" s="5" t="s">
        <v>180</v>
      </c>
      <c r="D391" s="5" t="s">
        <v>180</v>
      </c>
      <c r="E391" s="5" t="s">
        <v>429</v>
      </c>
      <c r="F391" s="59"/>
      <c r="G391" s="70">
        <f>G392</f>
        <v>100</v>
      </c>
      <c r="H391" s="27">
        <f>H392</f>
        <v>0</v>
      </c>
    </row>
    <row r="392" spans="1:8" ht="15.75">
      <c r="A392" s="28" t="s">
        <v>252</v>
      </c>
      <c r="B392" s="8" t="s">
        <v>198</v>
      </c>
      <c r="C392" s="5" t="s">
        <v>180</v>
      </c>
      <c r="D392" s="5" t="s">
        <v>180</v>
      </c>
      <c r="E392" s="5" t="s">
        <v>429</v>
      </c>
      <c r="F392" s="59" t="s">
        <v>251</v>
      </c>
      <c r="G392" s="70">
        <v>100</v>
      </c>
      <c r="H392" s="74">
        <v>0</v>
      </c>
    </row>
    <row r="393" spans="1:8" ht="15.75">
      <c r="A393" s="24" t="s">
        <v>152</v>
      </c>
      <c r="B393" s="8" t="s">
        <v>198</v>
      </c>
      <c r="C393" s="4" t="s">
        <v>181</v>
      </c>
      <c r="D393" s="4" t="s">
        <v>169</v>
      </c>
      <c r="E393" s="5"/>
      <c r="F393" s="59"/>
      <c r="G393" s="69">
        <f aca="true" t="shared" si="9" ref="G393:H397">G394</f>
        <v>187.5</v>
      </c>
      <c r="H393" s="25">
        <f t="shared" si="9"/>
        <v>0</v>
      </c>
    </row>
    <row r="394" spans="1:8" ht="15.75">
      <c r="A394" s="26" t="s">
        <v>150</v>
      </c>
      <c r="B394" s="8" t="s">
        <v>198</v>
      </c>
      <c r="C394" s="5" t="s">
        <v>181</v>
      </c>
      <c r="D394" s="5" t="s">
        <v>168</v>
      </c>
      <c r="E394" s="5"/>
      <c r="F394" s="59"/>
      <c r="G394" s="70">
        <f t="shared" si="9"/>
        <v>187.5</v>
      </c>
      <c r="H394" s="27">
        <f t="shared" si="9"/>
        <v>0</v>
      </c>
    </row>
    <row r="395" spans="1:8" ht="30">
      <c r="A395" s="28" t="s">
        <v>109</v>
      </c>
      <c r="B395" s="8" t="s">
        <v>198</v>
      </c>
      <c r="C395" s="5" t="s">
        <v>181</v>
      </c>
      <c r="D395" s="5" t="s">
        <v>168</v>
      </c>
      <c r="E395" s="5" t="s">
        <v>74</v>
      </c>
      <c r="F395" s="59"/>
      <c r="G395" s="70">
        <f t="shared" si="9"/>
        <v>187.5</v>
      </c>
      <c r="H395" s="27">
        <f t="shared" si="9"/>
        <v>0</v>
      </c>
    </row>
    <row r="396" spans="1:8" ht="15.75">
      <c r="A396" s="30" t="s">
        <v>123</v>
      </c>
      <c r="B396" s="8" t="s">
        <v>198</v>
      </c>
      <c r="C396" s="5" t="s">
        <v>181</v>
      </c>
      <c r="D396" s="5" t="s">
        <v>168</v>
      </c>
      <c r="E396" s="5" t="s">
        <v>76</v>
      </c>
      <c r="F396" s="59"/>
      <c r="G396" s="70">
        <f t="shared" si="9"/>
        <v>187.5</v>
      </c>
      <c r="H396" s="27">
        <f t="shared" si="9"/>
        <v>0</v>
      </c>
    </row>
    <row r="397" spans="1:8" ht="60">
      <c r="A397" s="28" t="s">
        <v>335</v>
      </c>
      <c r="B397" s="8" t="s">
        <v>198</v>
      </c>
      <c r="C397" s="5" t="s">
        <v>181</v>
      </c>
      <c r="D397" s="5" t="s">
        <v>168</v>
      </c>
      <c r="E397" s="5" t="s">
        <v>445</v>
      </c>
      <c r="F397" s="59"/>
      <c r="G397" s="70">
        <f t="shared" si="9"/>
        <v>187.5</v>
      </c>
      <c r="H397" s="27">
        <f t="shared" si="9"/>
        <v>0</v>
      </c>
    </row>
    <row r="398" spans="1:8" ht="15.75">
      <c r="A398" s="28" t="s">
        <v>252</v>
      </c>
      <c r="B398" s="8" t="s">
        <v>198</v>
      </c>
      <c r="C398" s="5" t="s">
        <v>181</v>
      </c>
      <c r="D398" s="5" t="s">
        <v>168</v>
      </c>
      <c r="E398" s="5" t="s">
        <v>445</v>
      </c>
      <c r="F398" s="59" t="s">
        <v>251</v>
      </c>
      <c r="G398" s="70">
        <v>187.5</v>
      </c>
      <c r="H398" s="74">
        <v>0</v>
      </c>
    </row>
    <row r="399" spans="1:8" ht="15.75">
      <c r="A399" s="43" t="s">
        <v>135</v>
      </c>
      <c r="B399" s="13" t="s">
        <v>198</v>
      </c>
      <c r="C399" s="13" t="s">
        <v>173</v>
      </c>
      <c r="D399" s="13" t="s">
        <v>169</v>
      </c>
      <c r="E399" s="13"/>
      <c r="F399" s="59"/>
      <c r="G399" s="67">
        <f>G400+G411</f>
        <v>37186.4</v>
      </c>
      <c r="H399" s="68">
        <f>H400+H411</f>
        <v>5173.5</v>
      </c>
    </row>
    <row r="400" spans="1:8" ht="15.75">
      <c r="A400" s="26" t="s">
        <v>210</v>
      </c>
      <c r="B400" s="8" t="s">
        <v>198</v>
      </c>
      <c r="C400" s="5" t="s">
        <v>173</v>
      </c>
      <c r="D400" s="5" t="s">
        <v>168</v>
      </c>
      <c r="E400" s="5"/>
      <c r="F400" s="59"/>
      <c r="G400" s="70">
        <f>G405+G401</f>
        <v>20826.4</v>
      </c>
      <c r="H400" s="27">
        <f>H405+H401</f>
        <v>5150</v>
      </c>
    </row>
    <row r="401" spans="1:8" ht="30">
      <c r="A401" s="28" t="s">
        <v>111</v>
      </c>
      <c r="B401" s="8" t="s">
        <v>198</v>
      </c>
      <c r="C401" s="5" t="s">
        <v>173</v>
      </c>
      <c r="D401" s="5" t="s">
        <v>168</v>
      </c>
      <c r="E401" s="5" t="s">
        <v>89</v>
      </c>
      <c r="F401" s="59"/>
      <c r="G401" s="70">
        <f aca="true" t="shared" si="10" ref="G401:H403">G402</f>
        <v>310</v>
      </c>
      <c r="H401" s="27">
        <f t="shared" si="10"/>
        <v>0</v>
      </c>
    </row>
    <row r="402" spans="1:8" ht="30">
      <c r="A402" s="28" t="s">
        <v>503</v>
      </c>
      <c r="B402" s="8" t="s">
        <v>198</v>
      </c>
      <c r="C402" s="5" t="s">
        <v>173</v>
      </c>
      <c r="D402" s="5" t="s">
        <v>168</v>
      </c>
      <c r="E402" s="5" t="s">
        <v>502</v>
      </c>
      <c r="F402" s="59"/>
      <c r="G402" s="70">
        <f t="shared" si="10"/>
        <v>310</v>
      </c>
      <c r="H402" s="27">
        <f t="shared" si="10"/>
        <v>0</v>
      </c>
    </row>
    <row r="403" spans="1:8" ht="105">
      <c r="A403" s="28" t="s">
        <v>505</v>
      </c>
      <c r="B403" s="8" t="s">
        <v>198</v>
      </c>
      <c r="C403" s="5" t="s">
        <v>173</v>
      </c>
      <c r="D403" s="5" t="s">
        <v>168</v>
      </c>
      <c r="E403" s="5" t="s">
        <v>504</v>
      </c>
      <c r="F403" s="59"/>
      <c r="G403" s="70">
        <f t="shared" si="10"/>
        <v>310</v>
      </c>
      <c r="H403" s="27">
        <f t="shared" si="10"/>
        <v>0</v>
      </c>
    </row>
    <row r="404" spans="1:8" ht="15.75">
      <c r="A404" s="28" t="s">
        <v>252</v>
      </c>
      <c r="B404" s="8" t="s">
        <v>198</v>
      </c>
      <c r="C404" s="5" t="s">
        <v>173</v>
      </c>
      <c r="D404" s="5" t="s">
        <v>168</v>
      </c>
      <c r="E404" s="5" t="s">
        <v>504</v>
      </c>
      <c r="F404" s="59" t="s">
        <v>251</v>
      </c>
      <c r="G404" s="70">
        <v>310</v>
      </c>
      <c r="H404" s="74">
        <v>0</v>
      </c>
    </row>
    <row r="405" spans="1:8" ht="75">
      <c r="A405" s="28" t="s">
        <v>102</v>
      </c>
      <c r="B405" s="8" t="s">
        <v>198</v>
      </c>
      <c r="C405" s="5" t="s">
        <v>173</v>
      </c>
      <c r="D405" s="5" t="s">
        <v>168</v>
      </c>
      <c r="E405" s="5" t="s">
        <v>52</v>
      </c>
      <c r="F405" s="59"/>
      <c r="G405" s="70">
        <f>G406</f>
        <v>20516.4</v>
      </c>
      <c r="H405" s="27">
        <f>H406</f>
        <v>5150</v>
      </c>
    </row>
    <row r="406" spans="1:8" ht="30">
      <c r="A406" s="28" t="s">
        <v>301</v>
      </c>
      <c r="B406" s="8" t="s">
        <v>198</v>
      </c>
      <c r="C406" s="5" t="s">
        <v>173</v>
      </c>
      <c r="D406" s="5" t="s">
        <v>168</v>
      </c>
      <c r="E406" s="5" t="s">
        <v>88</v>
      </c>
      <c r="F406" s="59"/>
      <c r="G406" s="70">
        <f>G407+G409</f>
        <v>20516.4</v>
      </c>
      <c r="H406" s="27">
        <f>H407+H409</f>
        <v>5150</v>
      </c>
    </row>
    <row r="407" spans="1:8" ht="45">
      <c r="A407" s="28" t="s">
        <v>336</v>
      </c>
      <c r="B407" s="8" t="s">
        <v>198</v>
      </c>
      <c r="C407" s="5" t="s">
        <v>173</v>
      </c>
      <c r="D407" s="5" t="s">
        <v>168</v>
      </c>
      <c r="E407" s="5" t="s">
        <v>460</v>
      </c>
      <c r="F407" s="59"/>
      <c r="G407" s="70">
        <f>G408</f>
        <v>19766.4</v>
      </c>
      <c r="H407" s="27">
        <f>H408</f>
        <v>5150</v>
      </c>
    </row>
    <row r="408" spans="1:8" ht="45" customHeight="1">
      <c r="A408" s="28" t="s">
        <v>254</v>
      </c>
      <c r="B408" s="8" t="s">
        <v>198</v>
      </c>
      <c r="C408" s="5" t="s">
        <v>173</v>
      </c>
      <c r="D408" s="5" t="s">
        <v>168</v>
      </c>
      <c r="E408" s="5" t="s">
        <v>460</v>
      </c>
      <c r="F408" s="59" t="s">
        <v>253</v>
      </c>
      <c r="G408" s="70">
        <v>19766.4</v>
      </c>
      <c r="H408" s="74">
        <v>5150</v>
      </c>
    </row>
    <row r="409" spans="1:8" ht="30">
      <c r="A409" s="28" t="s">
        <v>337</v>
      </c>
      <c r="B409" s="8" t="s">
        <v>198</v>
      </c>
      <c r="C409" s="5" t="s">
        <v>173</v>
      </c>
      <c r="D409" s="5" t="s">
        <v>168</v>
      </c>
      <c r="E409" s="5" t="s">
        <v>461</v>
      </c>
      <c r="F409" s="59"/>
      <c r="G409" s="70">
        <f>G410</f>
        <v>750</v>
      </c>
      <c r="H409" s="27">
        <f>H410</f>
        <v>0</v>
      </c>
    </row>
    <row r="410" spans="1:8" ht="15.75">
      <c r="A410" s="28" t="s">
        <v>252</v>
      </c>
      <c r="B410" s="8" t="s">
        <v>198</v>
      </c>
      <c r="C410" s="5" t="s">
        <v>173</v>
      </c>
      <c r="D410" s="5" t="s">
        <v>168</v>
      </c>
      <c r="E410" s="5" t="s">
        <v>461</v>
      </c>
      <c r="F410" s="59" t="s">
        <v>251</v>
      </c>
      <c r="G410" s="70">
        <v>750</v>
      </c>
      <c r="H410" s="74">
        <v>0</v>
      </c>
    </row>
    <row r="411" spans="1:8" ht="15.75">
      <c r="A411" s="26" t="s">
        <v>501</v>
      </c>
      <c r="B411" s="8" t="s">
        <v>198</v>
      </c>
      <c r="C411" s="5" t="s">
        <v>173</v>
      </c>
      <c r="D411" s="5" t="s">
        <v>179</v>
      </c>
      <c r="E411" s="5"/>
      <c r="F411" s="59"/>
      <c r="G411" s="70">
        <f>G412</f>
        <v>16360</v>
      </c>
      <c r="H411" s="27">
        <f>H412</f>
        <v>23.5</v>
      </c>
    </row>
    <row r="412" spans="1:8" ht="30">
      <c r="A412" s="28" t="s">
        <v>111</v>
      </c>
      <c r="B412" s="8" t="s">
        <v>198</v>
      </c>
      <c r="C412" s="5" t="s">
        <v>173</v>
      </c>
      <c r="D412" s="5" t="s">
        <v>179</v>
      </c>
      <c r="E412" s="5" t="s">
        <v>89</v>
      </c>
      <c r="F412" s="59"/>
      <c r="G412" s="70">
        <f>G413</f>
        <v>16360</v>
      </c>
      <c r="H412" s="27">
        <f>H413</f>
        <v>23.5</v>
      </c>
    </row>
    <row r="413" spans="1:8" ht="30">
      <c r="A413" s="28" t="s">
        <v>27</v>
      </c>
      <c r="B413" s="8" t="s">
        <v>198</v>
      </c>
      <c r="C413" s="5" t="s">
        <v>173</v>
      </c>
      <c r="D413" s="5" t="s">
        <v>179</v>
      </c>
      <c r="E413" s="5" t="s">
        <v>90</v>
      </c>
      <c r="F413" s="59"/>
      <c r="G413" s="70">
        <f>G418+G416+G420+G414</f>
        <v>16360</v>
      </c>
      <c r="H413" s="70">
        <f>H418+H416+H420+H414</f>
        <v>23.5</v>
      </c>
    </row>
    <row r="414" spans="1:8" ht="30">
      <c r="A414" s="28" t="s">
        <v>40</v>
      </c>
      <c r="B414" s="8" t="s">
        <v>198</v>
      </c>
      <c r="C414" s="5" t="s">
        <v>173</v>
      </c>
      <c r="D414" s="5" t="s">
        <v>179</v>
      </c>
      <c r="E414" s="5" t="s">
        <v>469</v>
      </c>
      <c r="F414" s="59"/>
      <c r="G414" s="70">
        <f>G415</f>
        <v>3000</v>
      </c>
      <c r="H414" s="27">
        <f>H415</f>
        <v>23.5</v>
      </c>
    </row>
    <row r="415" spans="1:8" ht="15.75">
      <c r="A415" s="28" t="s">
        <v>252</v>
      </c>
      <c r="B415" s="8" t="s">
        <v>198</v>
      </c>
      <c r="C415" s="5" t="s">
        <v>173</v>
      </c>
      <c r="D415" s="5" t="s">
        <v>179</v>
      </c>
      <c r="E415" s="5" t="s">
        <v>469</v>
      </c>
      <c r="F415" s="59" t="s">
        <v>251</v>
      </c>
      <c r="G415" s="70">
        <f>3000</f>
        <v>3000</v>
      </c>
      <c r="H415" s="74">
        <v>23.5</v>
      </c>
    </row>
    <row r="416" spans="1:8" ht="30">
      <c r="A416" s="28" t="s">
        <v>538</v>
      </c>
      <c r="B416" s="8" t="s">
        <v>198</v>
      </c>
      <c r="C416" s="5" t="s">
        <v>173</v>
      </c>
      <c r="D416" s="5" t="s">
        <v>179</v>
      </c>
      <c r="E416" s="5" t="s">
        <v>462</v>
      </c>
      <c r="F416" s="59"/>
      <c r="G416" s="70">
        <f>G417</f>
        <v>433</v>
      </c>
      <c r="H416" s="27">
        <f>H417</f>
        <v>0</v>
      </c>
    </row>
    <row r="417" spans="1:8" ht="15.75">
      <c r="A417" s="28" t="s">
        <v>252</v>
      </c>
      <c r="B417" s="8" t="s">
        <v>198</v>
      </c>
      <c r="C417" s="5" t="s">
        <v>173</v>
      </c>
      <c r="D417" s="5" t="s">
        <v>179</v>
      </c>
      <c r="E417" s="5" t="s">
        <v>462</v>
      </c>
      <c r="F417" s="59" t="s">
        <v>251</v>
      </c>
      <c r="G417" s="70">
        <v>433</v>
      </c>
      <c r="H417" s="74">
        <v>0</v>
      </c>
    </row>
    <row r="418" spans="1:8" ht="30" hidden="1" outlineLevel="1">
      <c r="A418" s="28" t="s">
        <v>40</v>
      </c>
      <c r="B418" s="8" t="s">
        <v>198</v>
      </c>
      <c r="C418" s="5" t="s">
        <v>173</v>
      </c>
      <c r="D418" s="5" t="s">
        <v>179</v>
      </c>
      <c r="E418" s="5" t="s">
        <v>463</v>
      </c>
      <c r="F418" s="59"/>
      <c r="G418" s="70">
        <f>G419</f>
        <v>0</v>
      </c>
      <c r="H418" s="27">
        <f>H419</f>
        <v>0</v>
      </c>
    </row>
    <row r="419" spans="1:8" ht="15.75" hidden="1" outlineLevel="1">
      <c r="A419" s="28" t="s">
        <v>252</v>
      </c>
      <c r="B419" s="8" t="s">
        <v>198</v>
      </c>
      <c r="C419" s="5" t="s">
        <v>173</v>
      </c>
      <c r="D419" s="5" t="s">
        <v>179</v>
      </c>
      <c r="E419" s="5" t="s">
        <v>463</v>
      </c>
      <c r="F419" s="59" t="s">
        <v>251</v>
      </c>
      <c r="G419" s="70">
        <v>0</v>
      </c>
      <c r="H419" s="74"/>
    </row>
    <row r="420" spans="1:8" ht="15.75" collapsed="1">
      <c r="A420" s="47" t="s">
        <v>518</v>
      </c>
      <c r="B420" s="8" t="s">
        <v>198</v>
      </c>
      <c r="C420" s="5" t="s">
        <v>173</v>
      </c>
      <c r="D420" s="5" t="s">
        <v>179</v>
      </c>
      <c r="E420" s="5" t="s">
        <v>517</v>
      </c>
      <c r="F420" s="59"/>
      <c r="G420" s="71">
        <f>G421</f>
        <v>12927</v>
      </c>
      <c r="H420" s="48">
        <f>H421</f>
        <v>0</v>
      </c>
    </row>
    <row r="421" spans="1:8" ht="15.75">
      <c r="A421" s="28" t="s">
        <v>252</v>
      </c>
      <c r="B421" s="8" t="s">
        <v>198</v>
      </c>
      <c r="C421" s="5" t="s">
        <v>173</v>
      </c>
      <c r="D421" s="5" t="s">
        <v>179</v>
      </c>
      <c r="E421" s="5" t="s">
        <v>517</v>
      </c>
      <c r="F421" s="59" t="s">
        <v>251</v>
      </c>
      <c r="G421" s="70">
        <v>12927</v>
      </c>
      <c r="H421" s="74">
        <v>0</v>
      </c>
    </row>
    <row r="422" spans="1:8" ht="29.25">
      <c r="A422" s="36" t="s">
        <v>140</v>
      </c>
      <c r="B422" s="13" t="s">
        <v>198</v>
      </c>
      <c r="C422" s="4" t="s">
        <v>174</v>
      </c>
      <c r="D422" s="4" t="s">
        <v>169</v>
      </c>
      <c r="E422" s="4"/>
      <c r="F422" s="59"/>
      <c r="G422" s="69">
        <f>G423</f>
        <v>350</v>
      </c>
      <c r="H422" s="25">
        <f>H423</f>
        <v>0</v>
      </c>
    </row>
    <row r="423" spans="1:8" ht="31.5">
      <c r="A423" s="26" t="s">
        <v>223</v>
      </c>
      <c r="B423" s="8" t="s">
        <v>198</v>
      </c>
      <c r="C423" s="5" t="s">
        <v>174</v>
      </c>
      <c r="D423" s="5" t="s">
        <v>168</v>
      </c>
      <c r="E423" s="5"/>
      <c r="F423" s="59"/>
      <c r="G423" s="70">
        <f>G424</f>
        <v>350</v>
      </c>
      <c r="H423" s="27">
        <f>H424</f>
        <v>0</v>
      </c>
    </row>
    <row r="424" spans="1:8" ht="15.75">
      <c r="A424" s="28" t="s">
        <v>323</v>
      </c>
      <c r="B424" s="8" t="s">
        <v>198</v>
      </c>
      <c r="C424" s="5" t="s">
        <v>174</v>
      </c>
      <c r="D424" s="5" t="s">
        <v>168</v>
      </c>
      <c r="E424" s="5" t="s">
        <v>92</v>
      </c>
      <c r="F424" s="59"/>
      <c r="G424" s="70">
        <f>G426</f>
        <v>350</v>
      </c>
      <c r="H424" s="27">
        <f>H426</f>
        <v>0</v>
      </c>
    </row>
    <row r="425" spans="1:8" ht="15.75">
      <c r="A425" s="28" t="s">
        <v>211</v>
      </c>
      <c r="B425" s="8" t="s">
        <v>198</v>
      </c>
      <c r="C425" s="5" t="s">
        <v>174</v>
      </c>
      <c r="D425" s="5" t="s">
        <v>168</v>
      </c>
      <c r="E425" s="5" t="s">
        <v>466</v>
      </c>
      <c r="F425" s="59"/>
      <c r="G425" s="70">
        <f>G426</f>
        <v>350</v>
      </c>
      <c r="H425" s="27">
        <f>H426</f>
        <v>0</v>
      </c>
    </row>
    <row r="426" spans="1:8" ht="15.75">
      <c r="A426" s="28" t="s">
        <v>269</v>
      </c>
      <c r="B426" s="8" t="s">
        <v>198</v>
      </c>
      <c r="C426" s="5" t="s">
        <v>174</v>
      </c>
      <c r="D426" s="5" t="s">
        <v>168</v>
      </c>
      <c r="E426" s="5" t="s">
        <v>466</v>
      </c>
      <c r="F426" s="59" t="s">
        <v>268</v>
      </c>
      <c r="G426" s="70">
        <v>350</v>
      </c>
      <c r="H426" s="74">
        <v>0</v>
      </c>
    </row>
    <row r="427" spans="1:8" ht="48">
      <c r="A427" s="43" t="s">
        <v>196</v>
      </c>
      <c r="B427" s="7" t="s">
        <v>197</v>
      </c>
      <c r="C427" s="7"/>
      <c r="D427" s="7"/>
      <c r="E427" s="7"/>
      <c r="F427" s="60"/>
      <c r="G427" s="67">
        <f>G428</f>
        <v>6399.6</v>
      </c>
      <c r="H427" s="68">
        <f>H428</f>
        <v>1788.7</v>
      </c>
    </row>
    <row r="428" spans="1:8" ht="15.75">
      <c r="A428" s="24" t="s">
        <v>129</v>
      </c>
      <c r="B428" s="13" t="s">
        <v>197</v>
      </c>
      <c r="C428" s="4" t="s">
        <v>168</v>
      </c>
      <c r="D428" s="4" t="s">
        <v>169</v>
      </c>
      <c r="E428" s="4"/>
      <c r="F428" s="59"/>
      <c r="G428" s="69">
        <f>G429+G444</f>
        <v>6399.6</v>
      </c>
      <c r="H428" s="25">
        <f>H429+H444</f>
        <v>1788.7</v>
      </c>
    </row>
    <row r="429" spans="1:8" ht="63">
      <c r="A429" s="26" t="s">
        <v>167</v>
      </c>
      <c r="B429" s="8" t="s">
        <v>197</v>
      </c>
      <c r="C429" s="5" t="s">
        <v>168</v>
      </c>
      <c r="D429" s="5" t="s">
        <v>170</v>
      </c>
      <c r="E429" s="5"/>
      <c r="F429" s="59"/>
      <c r="G429" s="70">
        <f>G430</f>
        <v>6099.6</v>
      </c>
      <c r="H429" s="27">
        <f>H430</f>
        <v>1588.7</v>
      </c>
    </row>
    <row r="430" spans="1:8" ht="60">
      <c r="A430" s="28" t="s">
        <v>101</v>
      </c>
      <c r="B430" s="8" t="s">
        <v>197</v>
      </c>
      <c r="C430" s="5" t="s">
        <v>168</v>
      </c>
      <c r="D430" s="5" t="s">
        <v>170</v>
      </c>
      <c r="E430" s="5" t="s">
        <v>126</v>
      </c>
      <c r="F430" s="59"/>
      <c r="G430" s="70">
        <f>G431+G434+G437+G440</f>
        <v>6099.6</v>
      </c>
      <c r="H430" s="27">
        <f>H431+H434+H437+H440</f>
        <v>1588.7</v>
      </c>
    </row>
    <row r="431" spans="1:8" ht="45">
      <c r="A431" s="28" t="s">
        <v>94</v>
      </c>
      <c r="B431" s="8" t="s">
        <v>197</v>
      </c>
      <c r="C431" s="5" t="s">
        <v>168</v>
      </c>
      <c r="D431" s="5" t="s">
        <v>170</v>
      </c>
      <c r="E431" s="5" t="s">
        <v>127</v>
      </c>
      <c r="F431" s="59"/>
      <c r="G431" s="70">
        <f>G432</f>
        <v>1100.6</v>
      </c>
      <c r="H431" s="27">
        <f>H432</f>
        <v>280.4</v>
      </c>
    </row>
    <row r="432" spans="1:8" ht="30">
      <c r="A432" s="28" t="s">
        <v>24</v>
      </c>
      <c r="B432" s="8" t="s">
        <v>197</v>
      </c>
      <c r="C432" s="5" t="s">
        <v>168</v>
      </c>
      <c r="D432" s="5" t="s">
        <v>170</v>
      </c>
      <c r="E432" s="5" t="s">
        <v>356</v>
      </c>
      <c r="F432" s="59"/>
      <c r="G432" s="70">
        <f>G433</f>
        <v>1100.6</v>
      </c>
      <c r="H432" s="27">
        <f>H433</f>
        <v>280.4</v>
      </c>
    </row>
    <row r="433" spans="1:8" ht="33" customHeight="1">
      <c r="A433" s="28" t="s">
        <v>265</v>
      </c>
      <c r="B433" s="8" t="s">
        <v>197</v>
      </c>
      <c r="C433" s="5" t="s">
        <v>168</v>
      </c>
      <c r="D433" s="5" t="s">
        <v>170</v>
      </c>
      <c r="E433" s="5" t="s">
        <v>356</v>
      </c>
      <c r="F433" s="59" t="s">
        <v>236</v>
      </c>
      <c r="G433" s="70">
        <v>1100.6</v>
      </c>
      <c r="H433" s="74">
        <v>280.4</v>
      </c>
    </row>
    <row r="434" spans="1:8" ht="30">
      <c r="A434" s="28" t="s">
        <v>95</v>
      </c>
      <c r="B434" s="8" t="s">
        <v>197</v>
      </c>
      <c r="C434" s="5" t="s">
        <v>168</v>
      </c>
      <c r="D434" s="5" t="s">
        <v>170</v>
      </c>
      <c r="E434" s="5" t="s">
        <v>300</v>
      </c>
      <c r="F434" s="59"/>
      <c r="G434" s="70">
        <f>G435</f>
        <v>2025</v>
      </c>
      <c r="H434" s="27">
        <f>H435</f>
        <v>640.6</v>
      </c>
    </row>
    <row r="435" spans="1:8" ht="30">
      <c r="A435" s="28" t="s">
        <v>24</v>
      </c>
      <c r="B435" s="8" t="s">
        <v>197</v>
      </c>
      <c r="C435" s="5" t="s">
        <v>168</v>
      </c>
      <c r="D435" s="5" t="s">
        <v>170</v>
      </c>
      <c r="E435" s="5" t="s">
        <v>357</v>
      </c>
      <c r="F435" s="59"/>
      <c r="G435" s="70">
        <f>G436</f>
        <v>2025</v>
      </c>
      <c r="H435" s="27">
        <f>H436</f>
        <v>640.6</v>
      </c>
    </row>
    <row r="436" spans="1:8" ht="60">
      <c r="A436" s="28" t="s">
        <v>264</v>
      </c>
      <c r="B436" s="8" t="s">
        <v>197</v>
      </c>
      <c r="C436" s="5" t="s">
        <v>168</v>
      </c>
      <c r="D436" s="5" t="s">
        <v>170</v>
      </c>
      <c r="E436" s="5" t="s">
        <v>357</v>
      </c>
      <c r="F436" s="59" t="s">
        <v>263</v>
      </c>
      <c r="G436" s="70">
        <v>2025</v>
      </c>
      <c r="H436" s="74">
        <v>640.6</v>
      </c>
    </row>
    <row r="437" spans="1:8" ht="30">
      <c r="A437" s="28" t="s">
        <v>44</v>
      </c>
      <c r="B437" s="8" t="s">
        <v>197</v>
      </c>
      <c r="C437" s="5" t="s">
        <v>168</v>
      </c>
      <c r="D437" s="5" t="s">
        <v>170</v>
      </c>
      <c r="E437" s="5" t="s">
        <v>303</v>
      </c>
      <c r="F437" s="59"/>
      <c r="G437" s="70">
        <f>G438</f>
        <v>1925.9</v>
      </c>
      <c r="H437" s="27">
        <f>H438</f>
        <v>467.2</v>
      </c>
    </row>
    <row r="438" spans="1:8" ht="30">
      <c r="A438" s="28" t="s">
        <v>24</v>
      </c>
      <c r="B438" s="8" t="s">
        <v>197</v>
      </c>
      <c r="C438" s="5" t="s">
        <v>168</v>
      </c>
      <c r="D438" s="5" t="s">
        <v>170</v>
      </c>
      <c r="E438" s="5" t="s">
        <v>358</v>
      </c>
      <c r="F438" s="59"/>
      <c r="G438" s="70">
        <f>G439</f>
        <v>1925.9</v>
      </c>
      <c r="H438" s="27">
        <f>H439</f>
        <v>467.2</v>
      </c>
    </row>
    <row r="439" spans="1:8" ht="33" customHeight="1">
      <c r="A439" s="28" t="s">
        <v>265</v>
      </c>
      <c r="B439" s="8" t="s">
        <v>197</v>
      </c>
      <c r="C439" s="5" t="s">
        <v>168</v>
      </c>
      <c r="D439" s="5" t="s">
        <v>170</v>
      </c>
      <c r="E439" s="5" t="s">
        <v>358</v>
      </c>
      <c r="F439" s="59" t="s">
        <v>236</v>
      </c>
      <c r="G439" s="70">
        <v>1925.9</v>
      </c>
      <c r="H439" s="74">
        <v>467.2</v>
      </c>
    </row>
    <row r="440" spans="1:8" ht="30">
      <c r="A440" s="28" t="s">
        <v>96</v>
      </c>
      <c r="B440" s="8" t="s">
        <v>197</v>
      </c>
      <c r="C440" s="5" t="s">
        <v>168</v>
      </c>
      <c r="D440" s="5" t="s">
        <v>170</v>
      </c>
      <c r="E440" s="5" t="s">
        <v>50</v>
      </c>
      <c r="F440" s="59"/>
      <c r="G440" s="70">
        <f>G441</f>
        <v>1048.1</v>
      </c>
      <c r="H440" s="27">
        <f>H441</f>
        <v>200.5</v>
      </c>
    </row>
    <row r="441" spans="1:8" ht="30">
      <c r="A441" s="28" t="s">
        <v>24</v>
      </c>
      <c r="B441" s="8" t="s">
        <v>197</v>
      </c>
      <c r="C441" s="5" t="s">
        <v>168</v>
      </c>
      <c r="D441" s="5" t="s">
        <v>170</v>
      </c>
      <c r="E441" s="5" t="s">
        <v>359</v>
      </c>
      <c r="F441" s="59"/>
      <c r="G441" s="70">
        <f>G442+G443</f>
        <v>1048.1</v>
      </c>
      <c r="H441" s="27">
        <f>H442+H443</f>
        <v>200.5</v>
      </c>
    </row>
    <row r="442" spans="1:8" ht="30">
      <c r="A442" s="28" t="s">
        <v>247</v>
      </c>
      <c r="B442" s="8" t="s">
        <v>197</v>
      </c>
      <c r="C442" s="5" t="s">
        <v>168</v>
      </c>
      <c r="D442" s="5" t="s">
        <v>170</v>
      </c>
      <c r="E442" s="5" t="s">
        <v>359</v>
      </c>
      <c r="F442" s="59" t="s">
        <v>246</v>
      </c>
      <c r="G442" s="70">
        <v>205.5</v>
      </c>
      <c r="H442" s="74">
        <v>18.2</v>
      </c>
    </row>
    <row r="443" spans="1:8" ht="30">
      <c r="A443" s="28" t="s">
        <v>267</v>
      </c>
      <c r="B443" s="8" t="s">
        <v>197</v>
      </c>
      <c r="C443" s="5" t="s">
        <v>168</v>
      </c>
      <c r="D443" s="5" t="s">
        <v>170</v>
      </c>
      <c r="E443" s="5" t="s">
        <v>359</v>
      </c>
      <c r="F443" s="59" t="s">
        <v>234</v>
      </c>
      <c r="G443" s="70">
        <f>1492.6-650</f>
        <v>842.5999999999999</v>
      </c>
      <c r="H443" s="74">
        <v>182.3</v>
      </c>
    </row>
    <row r="444" spans="1:8" ht="45">
      <c r="A444" s="28" t="s">
        <v>12</v>
      </c>
      <c r="B444" s="8" t="s">
        <v>197</v>
      </c>
      <c r="C444" s="5" t="s">
        <v>168</v>
      </c>
      <c r="D444" s="5" t="s">
        <v>172</v>
      </c>
      <c r="E444" s="5"/>
      <c r="F444" s="59"/>
      <c r="G444" s="70">
        <f aca="true" t="shared" si="11" ref="G444:H446">G445</f>
        <v>300</v>
      </c>
      <c r="H444" s="27">
        <f t="shared" si="11"/>
        <v>200</v>
      </c>
    </row>
    <row r="445" spans="1:8" ht="72.75" customHeight="1">
      <c r="A445" s="29" t="s">
        <v>304</v>
      </c>
      <c r="B445" s="8" t="s">
        <v>197</v>
      </c>
      <c r="C445" s="5" t="s">
        <v>168</v>
      </c>
      <c r="D445" s="5" t="s">
        <v>172</v>
      </c>
      <c r="E445" s="3">
        <v>7050000</v>
      </c>
      <c r="F445" s="59"/>
      <c r="G445" s="70">
        <f t="shared" si="11"/>
        <v>300</v>
      </c>
      <c r="H445" s="27">
        <f t="shared" si="11"/>
        <v>200</v>
      </c>
    </row>
    <row r="446" spans="1:8" ht="30">
      <c r="A446" s="29" t="s">
        <v>25</v>
      </c>
      <c r="B446" s="8" t="s">
        <v>197</v>
      </c>
      <c r="C446" s="5" t="s">
        <v>168</v>
      </c>
      <c r="D446" s="5" t="s">
        <v>172</v>
      </c>
      <c r="E446" s="3">
        <v>7058002</v>
      </c>
      <c r="F446" s="59"/>
      <c r="G446" s="70">
        <f t="shared" si="11"/>
        <v>300</v>
      </c>
      <c r="H446" s="27">
        <f t="shared" si="11"/>
        <v>200</v>
      </c>
    </row>
    <row r="447" spans="1:8" ht="15.75">
      <c r="A447" s="29" t="s">
        <v>6</v>
      </c>
      <c r="B447" s="8" t="s">
        <v>197</v>
      </c>
      <c r="C447" s="5" t="s">
        <v>168</v>
      </c>
      <c r="D447" s="5" t="s">
        <v>172</v>
      </c>
      <c r="E447" s="3">
        <v>7058002</v>
      </c>
      <c r="F447" s="59" t="s">
        <v>5</v>
      </c>
      <c r="G447" s="70">
        <v>300</v>
      </c>
      <c r="H447" s="74">
        <v>200</v>
      </c>
    </row>
    <row r="448" spans="1:8" ht="48">
      <c r="A448" s="43" t="s">
        <v>221</v>
      </c>
      <c r="B448" s="7" t="s">
        <v>195</v>
      </c>
      <c r="C448" s="7"/>
      <c r="D448" s="7"/>
      <c r="E448" s="7"/>
      <c r="F448" s="61"/>
      <c r="G448" s="67">
        <f>G449</f>
        <v>127617.9</v>
      </c>
      <c r="H448" s="68">
        <f>H449</f>
        <v>26941.099999999995</v>
      </c>
    </row>
    <row r="449" spans="1:8" ht="15.75">
      <c r="A449" s="24" t="s">
        <v>152</v>
      </c>
      <c r="B449" s="13" t="s">
        <v>195</v>
      </c>
      <c r="C449" s="4" t="s">
        <v>181</v>
      </c>
      <c r="D449" s="4" t="s">
        <v>169</v>
      </c>
      <c r="E449" s="4"/>
      <c r="F449" s="59"/>
      <c r="G449" s="69">
        <f>G450+G510</f>
        <v>127617.9</v>
      </c>
      <c r="H449" s="25">
        <f>H450+H510</f>
        <v>26941.099999999995</v>
      </c>
    </row>
    <row r="450" spans="1:8" ht="15.75">
      <c r="A450" s="26" t="s">
        <v>150</v>
      </c>
      <c r="B450" s="8" t="s">
        <v>195</v>
      </c>
      <c r="C450" s="5" t="s">
        <v>181</v>
      </c>
      <c r="D450" s="5" t="s">
        <v>168</v>
      </c>
      <c r="E450" s="5"/>
      <c r="F450" s="59"/>
      <c r="G450" s="70">
        <f>G451+G479</f>
        <v>122214.4</v>
      </c>
      <c r="H450" s="27">
        <f>H451+H479</f>
        <v>26106.999999999996</v>
      </c>
    </row>
    <row r="451" spans="1:8" ht="30">
      <c r="A451" s="28" t="s">
        <v>109</v>
      </c>
      <c r="B451" s="8" t="s">
        <v>195</v>
      </c>
      <c r="C451" s="5" t="s">
        <v>181</v>
      </c>
      <c r="D451" s="5" t="s">
        <v>168</v>
      </c>
      <c r="E451" s="5" t="s">
        <v>74</v>
      </c>
      <c r="F451" s="59"/>
      <c r="G451" s="70">
        <f>G452+G477</f>
        <v>2320.2</v>
      </c>
      <c r="H451" s="27">
        <f>H452+H477</f>
        <v>301.6</v>
      </c>
    </row>
    <row r="452" spans="1:8" ht="15.75">
      <c r="A452" s="30" t="s">
        <v>123</v>
      </c>
      <c r="B452" s="8" t="s">
        <v>195</v>
      </c>
      <c r="C452" s="5" t="s">
        <v>181</v>
      </c>
      <c r="D452" s="5" t="s">
        <v>168</v>
      </c>
      <c r="E452" s="5" t="s">
        <v>76</v>
      </c>
      <c r="F452" s="59"/>
      <c r="G452" s="70">
        <f>G453+G455+G457+G459+G461+G463+G465+G467+G469+G471+G473+G475</f>
        <v>2260.2</v>
      </c>
      <c r="H452" s="27">
        <f>H453+H455+H457+H459+H461+H463+H465+H467+H469+H471+H473+H475</f>
        <v>301.6</v>
      </c>
    </row>
    <row r="453" spans="1:8" ht="45">
      <c r="A453" s="30" t="s">
        <v>326</v>
      </c>
      <c r="B453" s="8" t="s">
        <v>195</v>
      </c>
      <c r="C453" s="5" t="s">
        <v>181</v>
      </c>
      <c r="D453" s="5" t="s">
        <v>168</v>
      </c>
      <c r="E453" s="5" t="s">
        <v>433</v>
      </c>
      <c r="F453" s="59"/>
      <c r="G453" s="70">
        <f>G454</f>
        <v>251.7</v>
      </c>
      <c r="H453" s="27">
        <f>H454</f>
        <v>0</v>
      </c>
    </row>
    <row r="454" spans="1:8" ht="15.75">
      <c r="A454" s="28" t="s">
        <v>252</v>
      </c>
      <c r="B454" s="8" t="s">
        <v>195</v>
      </c>
      <c r="C454" s="5" t="s">
        <v>181</v>
      </c>
      <c r="D454" s="5" t="s">
        <v>168</v>
      </c>
      <c r="E454" s="5" t="s">
        <v>433</v>
      </c>
      <c r="F454" s="59" t="s">
        <v>251</v>
      </c>
      <c r="G454" s="70">
        <v>251.7</v>
      </c>
      <c r="H454" s="74">
        <v>0</v>
      </c>
    </row>
    <row r="455" spans="1:8" ht="60">
      <c r="A455" s="30" t="s">
        <v>327</v>
      </c>
      <c r="B455" s="8" t="s">
        <v>195</v>
      </c>
      <c r="C455" s="5" t="s">
        <v>181</v>
      </c>
      <c r="D455" s="5" t="s">
        <v>168</v>
      </c>
      <c r="E455" s="5" t="s">
        <v>434</v>
      </c>
      <c r="F455" s="59"/>
      <c r="G455" s="70">
        <f>G456</f>
        <v>92.5</v>
      </c>
      <c r="H455" s="27">
        <f>H456</f>
        <v>0</v>
      </c>
    </row>
    <row r="456" spans="1:8" ht="15.75">
      <c r="A456" s="28" t="s">
        <v>252</v>
      </c>
      <c r="B456" s="8" t="s">
        <v>195</v>
      </c>
      <c r="C456" s="5" t="s">
        <v>181</v>
      </c>
      <c r="D456" s="5" t="s">
        <v>168</v>
      </c>
      <c r="E456" s="5" t="s">
        <v>434</v>
      </c>
      <c r="F456" s="59" t="s">
        <v>251</v>
      </c>
      <c r="G456" s="70">
        <v>92.5</v>
      </c>
      <c r="H456" s="74">
        <v>0</v>
      </c>
    </row>
    <row r="457" spans="1:8" ht="45">
      <c r="A457" s="30" t="s">
        <v>328</v>
      </c>
      <c r="B457" s="8" t="s">
        <v>195</v>
      </c>
      <c r="C457" s="5" t="s">
        <v>181</v>
      </c>
      <c r="D457" s="5" t="s">
        <v>168</v>
      </c>
      <c r="E457" s="5" t="s">
        <v>435</v>
      </c>
      <c r="F457" s="59"/>
      <c r="G457" s="70">
        <f>G458</f>
        <v>331.6</v>
      </c>
      <c r="H457" s="27">
        <f>H458</f>
        <v>117.1</v>
      </c>
    </row>
    <row r="458" spans="1:8" ht="15.75">
      <c r="A458" s="28" t="s">
        <v>252</v>
      </c>
      <c r="B458" s="8" t="s">
        <v>195</v>
      </c>
      <c r="C458" s="5" t="s">
        <v>181</v>
      </c>
      <c r="D458" s="5" t="s">
        <v>168</v>
      </c>
      <c r="E458" s="5" t="s">
        <v>435</v>
      </c>
      <c r="F458" s="59" t="s">
        <v>251</v>
      </c>
      <c r="G458" s="70">
        <v>331.6</v>
      </c>
      <c r="H458" s="74">
        <v>117.1</v>
      </c>
    </row>
    <row r="459" spans="1:8" ht="45">
      <c r="A459" s="30" t="s">
        <v>349</v>
      </c>
      <c r="B459" s="8" t="s">
        <v>195</v>
      </c>
      <c r="C459" s="5" t="s">
        <v>181</v>
      </c>
      <c r="D459" s="5" t="s">
        <v>168</v>
      </c>
      <c r="E459" s="5" t="s">
        <v>436</v>
      </c>
      <c r="F459" s="59"/>
      <c r="G459" s="70">
        <f>G460</f>
        <v>175.9</v>
      </c>
      <c r="H459" s="27">
        <f>H460</f>
        <v>113.8</v>
      </c>
    </row>
    <row r="460" spans="1:8" ht="15.75">
      <c r="A460" s="28" t="s">
        <v>252</v>
      </c>
      <c r="B460" s="8" t="s">
        <v>195</v>
      </c>
      <c r="C460" s="5" t="s">
        <v>181</v>
      </c>
      <c r="D460" s="5" t="s">
        <v>168</v>
      </c>
      <c r="E460" s="5" t="s">
        <v>436</v>
      </c>
      <c r="F460" s="59" t="s">
        <v>251</v>
      </c>
      <c r="G460" s="70">
        <v>175.9</v>
      </c>
      <c r="H460" s="74">
        <v>113.8</v>
      </c>
    </row>
    <row r="461" spans="1:8" ht="60">
      <c r="A461" s="30" t="s">
        <v>540</v>
      </c>
      <c r="B461" s="8" t="s">
        <v>195</v>
      </c>
      <c r="C461" s="5" t="s">
        <v>181</v>
      </c>
      <c r="D461" s="5" t="s">
        <v>168</v>
      </c>
      <c r="E461" s="5" t="s">
        <v>437</v>
      </c>
      <c r="F461" s="59"/>
      <c r="G461" s="70">
        <f>G462</f>
        <v>161.8</v>
      </c>
      <c r="H461" s="27">
        <f>H462</f>
        <v>4.4</v>
      </c>
    </row>
    <row r="462" spans="1:8" ht="15.75">
      <c r="A462" s="28" t="s">
        <v>252</v>
      </c>
      <c r="B462" s="8" t="s">
        <v>195</v>
      </c>
      <c r="C462" s="5" t="s">
        <v>181</v>
      </c>
      <c r="D462" s="5" t="s">
        <v>168</v>
      </c>
      <c r="E462" s="5" t="s">
        <v>437</v>
      </c>
      <c r="F462" s="59" t="s">
        <v>251</v>
      </c>
      <c r="G462" s="70">
        <v>161.8</v>
      </c>
      <c r="H462" s="74">
        <v>4.4</v>
      </c>
    </row>
    <row r="463" spans="1:8" ht="75">
      <c r="A463" s="28" t="s">
        <v>351</v>
      </c>
      <c r="B463" s="8" t="s">
        <v>195</v>
      </c>
      <c r="C463" s="5" t="s">
        <v>181</v>
      </c>
      <c r="D463" s="5" t="s">
        <v>168</v>
      </c>
      <c r="E463" s="5" t="s">
        <v>438</v>
      </c>
      <c r="F463" s="59"/>
      <c r="G463" s="70">
        <f>G464</f>
        <v>229</v>
      </c>
      <c r="H463" s="27">
        <f>H464</f>
        <v>0</v>
      </c>
    </row>
    <row r="464" spans="1:8" ht="15.75">
      <c r="A464" s="28" t="s">
        <v>252</v>
      </c>
      <c r="B464" s="8" t="s">
        <v>195</v>
      </c>
      <c r="C464" s="5" t="s">
        <v>181</v>
      </c>
      <c r="D464" s="5" t="s">
        <v>168</v>
      </c>
      <c r="E464" s="5" t="s">
        <v>438</v>
      </c>
      <c r="F464" s="59" t="s">
        <v>251</v>
      </c>
      <c r="G464" s="70">
        <v>229</v>
      </c>
      <c r="H464" s="74">
        <v>0</v>
      </c>
    </row>
    <row r="465" spans="1:8" ht="45">
      <c r="A465" s="28" t="s">
        <v>329</v>
      </c>
      <c r="B465" s="8" t="s">
        <v>195</v>
      </c>
      <c r="C465" s="5" t="s">
        <v>181</v>
      </c>
      <c r="D465" s="5" t="s">
        <v>168</v>
      </c>
      <c r="E465" s="5" t="s">
        <v>439</v>
      </c>
      <c r="F465" s="59"/>
      <c r="G465" s="70">
        <f>G466</f>
        <v>140</v>
      </c>
      <c r="H465" s="27">
        <f>H466</f>
        <v>0</v>
      </c>
    </row>
    <row r="466" spans="1:8" ht="30">
      <c r="A466" s="28" t="s">
        <v>267</v>
      </c>
      <c r="B466" s="8" t="s">
        <v>195</v>
      </c>
      <c r="C466" s="5" t="s">
        <v>181</v>
      </c>
      <c r="D466" s="5" t="s">
        <v>168</v>
      </c>
      <c r="E466" s="5" t="s">
        <v>439</v>
      </c>
      <c r="F466" s="59" t="s">
        <v>234</v>
      </c>
      <c r="G466" s="70">
        <v>140</v>
      </c>
      <c r="H466" s="74">
        <v>0</v>
      </c>
    </row>
    <row r="467" spans="1:8" ht="30">
      <c r="A467" s="28" t="s">
        <v>330</v>
      </c>
      <c r="B467" s="8" t="s">
        <v>195</v>
      </c>
      <c r="C467" s="5" t="s">
        <v>181</v>
      </c>
      <c r="D467" s="5" t="s">
        <v>168</v>
      </c>
      <c r="E467" s="5" t="s">
        <v>440</v>
      </c>
      <c r="F467" s="59"/>
      <c r="G467" s="70">
        <f>G468</f>
        <v>353.2</v>
      </c>
      <c r="H467" s="27">
        <f>H468</f>
        <v>0</v>
      </c>
    </row>
    <row r="468" spans="1:8" ht="15.75">
      <c r="A468" s="28" t="s">
        <v>252</v>
      </c>
      <c r="B468" s="8" t="s">
        <v>195</v>
      </c>
      <c r="C468" s="5" t="s">
        <v>181</v>
      </c>
      <c r="D468" s="5" t="s">
        <v>168</v>
      </c>
      <c r="E468" s="5" t="s">
        <v>440</v>
      </c>
      <c r="F468" s="59" t="s">
        <v>251</v>
      </c>
      <c r="G468" s="70">
        <v>353.2</v>
      </c>
      <c r="H468" s="74">
        <v>0</v>
      </c>
    </row>
    <row r="469" spans="1:8" ht="60">
      <c r="A469" s="30" t="s">
        <v>353</v>
      </c>
      <c r="B469" s="8" t="s">
        <v>195</v>
      </c>
      <c r="C469" s="5" t="s">
        <v>181</v>
      </c>
      <c r="D469" s="5" t="s">
        <v>168</v>
      </c>
      <c r="E469" s="5" t="s">
        <v>441</v>
      </c>
      <c r="F469" s="59"/>
      <c r="G469" s="70">
        <f>G470</f>
        <v>205.5</v>
      </c>
      <c r="H469" s="27">
        <f>H470</f>
        <v>6.3</v>
      </c>
    </row>
    <row r="470" spans="1:8" ht="15.75">
      <c r="A470" s="28" t="s">
        <v>252</v>
      </c>
      <c r="B470" s="8" t="s">
        <v>195</v>
      </c>
      <c r="C470" s="5" t="s">
        <v>181</v>
      </c>
      <c r="D470" s="5" t="s">
        <v>168</v>
      </c>
      <c r="E470" s="5" t="s">
        <v>441</v>
      </c>
      <c r="F470" s="59" t="s">
        <v>251</v>
      </c>
      <c r="G470" s="70">
        <v>205.5</v>
      </c>
      <c r="H470" s="74">
        <v>6.3</v>
      </c>
    </row>
    <row r="471" spans="1:8" ht="60">
      <c r="A471" s="30" t="s">
        <v>332</v>
      </c>
      <c r="B471" s="8" t="s">
        <v>195</v>
      </c>
      <c r="C471" s="5" t="s">
        <v>181</v>
      </c>
      <c r="D471" s="5" t="s">
        <v>168</v>
      </c>
      <c r="E471" s="5" t="s">
        <v>442</v>
      </c>
      <c r="F471" s="59"/>
      <c r="G471" s="70">
        <f>G472</f>
        <v>52.1</v>
      </c>
      <c r="H471" s="27">
        <f>H472</f>
        <v>0</v>
      </c>
    </row>
    <row r="472" spans="1:8" ht="15.75">
      <c r="A472" s="28" t="s">
        <v>252</v>
      </c>
      <c r="B472" s="8" t="s">
        <v>195</v>
      </c>
      <c r="C472" s="5" t="s">
        <v>181</v>
      </c>
      <c r="D472" s="5" t="s">
        <v>168</v>
      </c>
      <c r="E472" s="5" t="s">
        <v>442</v>
      </c>
      <c r="F472" s="59" t="s">
        <v>251</v>
      </c>
      <c r="G472" s="70">
        <v>52.1</v>
      </c>
      <c r="H472" s="74">
        <v>0</v>
      </c>
    </row>
    <row r="473" spans="1:8" ht="60">
      <c r="A473" s="30" t="s">
        <v>333</v>
      </c>
      <c r="B473" s="8" t="s">
        <v>195</v>
      </c>
      <c r="C473" s="5" t="s">
        <v>181</v>
      </c>
      <c r="D473" s="5" t="s">
        <v>168</v>
      </c>
      <c r="E473" s="5" t="s">
        <v>443</v>
      </c>
      <c r="F473" s="59"/>
      <c r="G473" s="70">
        <f>G474</f>
        <v>146.9</v>
      </c>
      <c r="H473" s="27">
        <f>H474</f>
        <v>0</v>
      </c>
    </row>
    <row r="474" spans="1:8" ht="15.75">
      <c r="A474" s="28" t="s">
        <v>252</v>
      </c>
      <c r="B474" s="8" t="s">
        <v>195</v>
      </c>
      <c r="C474" s="5" t="s">
        <v>181</v>
      </c>
      <c r="D474" s="5" t="s">
        <v>168</v>
      </c>
      <c r="E474" s="5" t="s">
        <v>443</v>
      </c>
      <c r="F474" s="59" t="s">
        <v>251</v>
      </c>
      <c r="G474" s="70">
        <v>146.9</v>
      </c>
      <c r="H474" s="74">
        <v>0</v>
      </c>
    </row>
    <row r="475" spans="1:8" ht="45">
      <c r="A475" s="28" t="s">
        <v>334</v>
      </c>
      <c r="B475" s="8" t="s">
        <v>195</v>
      </c>
      <c r="C475" s="5" t="s">
        <v>181</v>
      </c>
      <c r="D475" s="5" t="s">
        <v>168</v>
      </c>
      <c r="E475" s="5" t="s">
        <v>444</v>
      </c>
      <c r="F475" s="59"/>
      <c r="G475" s="70">
        <f>G476</f>
        <v>120</v>
      </c>
      <c r="H475" s="27">
        <f>H476</f>
        <v>60</v>
      </c>
    </row>
    <row r="476" spans="1:8" ht="15.75">
      <c r="A476" s="28" t="s">
        <v>252</v>
      </c>
      <c r="B476" s="8" t="s">
        <v>195</v>
      </c>
      <c r="C476" s="5" t="s">
        <v>181</v>
      </c>
      <c r="D476" s="5" t="s">
        <v>168</v>
      </c>
      <c r="E476" s="5" t="s">
        <v>444</v>
      </c>
      <c r="F476" s="59" t="s">
        <v>251</v>
      </c>
      <c r="G476" s="70">
        <v>120</v>
      </c>
      <c r="H476" s="74">
        <v>60</v>
      </c>
    </row>
    <row r="477" spans="1:8" ht="30">
      <c r="A477" s="28" t="s">
        <v>500</v>
      </c>
      <c r="B477" s="8" t="s">
        <v>195</v>
      </c>
      <c r="C477" s="5" t="s">
        <v>181</v>
      </c>
      <c r="D477" s="5" t="s">
        <v>168</v>
      </c>
      <c r="E477" s="5" t="s">
        <v>484</v>
      </c>
      <c r="F477" s="59"/>
      <c r="G477" s="70">
        <f>G478</f>
        <v>60</v>
      </c>
      <c r="H477" s="27">
        <f>H478</f>
        <v>0</v>
      </c>
    </row>
    <row r="478" spans="1:8" ht="15.75">
      <c r="A478" s="28" t="s">
        <v>252</v>
      </c>
      <c r="B478" s="8" t="s">
        <v>195</v>
      </c>
      <c r="C478" s="5" t="s">
        <v>181</v>
      </c>
      <c r="D478" s="5" t="s">
        <v>168</v>
      </c>
      <c r="E478" s="5" t="s">
        <v>484</v>
      </c>
      <c r="F478" s="59" t="s">
        <v>251</v>
      </c>
      <c r="G478" s="70">
        <v>60</v>
      </c>
      <c r="H478" s="74">
        <v>0</v>
      </c>
    </row>
    <row r="479" spans="1:8" ht="30">
      <c r="A479" s="28" t="s">
        <v>121</v>
      </c>
      <c r="B479" s="8" t="s">
        <v>195</v>
      </c>
      <c r="C479" s="5" t="s">
        <v>181</v>
      </c>
      <c r="D479" s="5" t="s">
        <v>168</v>
      </c>
      <c r="E479" s="5" t="s">
        <v>77</v>
      </c>
      <c r="F479" s="59"/>
      <c r="G479" s="70">
        <f>G480+G485+G490+G495+G500+G505</f>
        <v>119894.2</v>
      </c>
      <c r="H479" s="27">
        <f>H480+H485+H490+H495+H500+H505</f>
        <v>25805.399999999998</v>
      </c>
    </row>
    <row r="480" spans="1:8" ht="30">
      <c r="A480" s="28" t="s">
        <v>212</v>
      </c>
      <c r="B480" s="8" t="s">
        <v>195</v>
      </c>
      <c r="C480" s="5" t="s">
        <v>181</v>
      </c>
      <c r="D480" s="5" t="s">
        <v>168</v>
      </c>
      <c r="E480" s="5" t="s">
        <v>78</v>
      </c>
      <c r="F480" s="59"/>
      <c r="G480" s="70">
        <f>G481+G483</f>
        <v>59277.899999999994</v>
      </c>
      <c r="H480" s="27">
        <f>H481+H483</f>
        <v>11767.3</v>
      </c>
    </row>
    <row r="481" spans="1:8" ht="45">
      <c r="A481" s="28" t="s">
        <v>336</v>
      </c>
      <c r="B481" s="8" t="s">
        <v>195</v>
      </c>
      <c r="C481" s="5" t="s">
        <v>181</v>
      </c>
      <c r="D481" s="5" t="s">
        <v>168</v>
      </c>
      <c r="E481" s="5" t="s">
        <v>446</v>
      </c>
      <c r="F481" s="59"/>
      <c r="G481" s="70">
        <f>G482</f>
        <v>23645.3</v>
      </c>
      <c r="H481" s="27">
        <f>H482</f>
        <v>5911.3</v>
      </c>
    </row>
    <row r="482" spans="1:8" ht="45" customHeight="1">
      <c r="A482" s="28" t="s">
        <v>254</v>
      </c>
      <c r="B482" s="8" t="s">
        <v>195</v>
      </c>
      <c r="C482" s="5" t="s">
        <v>181</v>
      </c>
      <c r="D482" s="5" t="s">
        <v>168</v>
      </c>
      <c r="E482" s="5" t="s">
        <v>446</v>
      </c>
      <c r="F482" s="59" t="s">
        <v>253</v>
      </c>
      <c r="G482" s="70">
        <v>23645.3</v>
      </c>
      <c r="H482" s="74">
        <v>5911.3</v>
      </c>
    </row>
    <row r="483" spans="1:8" ht="30">
      <c r="A483" s="28" t="s">
        <v>337</v>
      </c>
      <c r="B483" s="8" t="s">
        <v>195</v>
      </c>
      <c r="C483" s="5" t="s">
        <v>181</v>
      </c>
      <c r="D483" s="5" t="s">
        <v>168</v>
      </c>
      <c r="E483" s="5" t="s">
        <v>447</v>
      </c>
      <c r="F483" s="59"/>
      <c r="G483" s="70">
        <f>G484</f>
        <v>35632.6</v>
      </c>
      <c r="H483" s="27">
        <f>H484</f>
        <v>5856</v>
      </c>
    </row>
    <row r="484" spans="1:8" ht="15.75">
      <c r="A484" s="28" t="s">
        <v>252</v>
      </c>
      <c r="B484" s="8" t="s">
        <v>195</v>
      </c>
      <c r="C484" s="5" t="s">
        <v>181</v>
      </c>
      <c r="D484" s="5" t="s">
        <v>168</v>
      </c>
      <c r="E484" s="5" t="s">
        <v>447</v>
      </c>
      <c r="F484" s="59" t="s">
        <v>251</v>
      </c>
      <c r="G484" s="70">
        <f>7500+349+23313.6+1350+3120</f>
        <v>35632.6</v>
      </c>
      <c r="H484" s="74">
        <v>5856</v>
      </c>
    </row>
    <row r="485" spans="1:8" ht="30">
      <c r="A485" s="28" t="s">
        <v>213</v>
      </c>
      <c r="B485" s="8" t="s">
        <v>195</v>
      </c>
      <c r="C485" s="5" t="s">
        <v>181</v>
      </c>
      <c r="D485" s="5" t="s">
        <v>168</v>
      </c>
      <c r="E485" s="5" t="s">
        <v>79</v>
      </c>
      <c r="F485" s="59"/>
      <c r="G485" s="70">
        <f>G486+G488</f>
        <v>23188.1</v>
      </c>
      <c r="H485" s="27">
        <f>H486+H488</f>
        <v>5504.5</v>
      </c>
    </row>
    <row r="486" spans="1:8" ht="45">
      <c r="A486" s="28" t="s">
        <v>336</v>
      </c>
      <c r="B486" s="8" t="s">
        <v>195</v>
      </c>
      <c r="C486" s="5" t="s">
        <v>181</v>
      </c>
      <c r="D486" s="5" t="s">
        <v>168</v>
      </c>
      <c r="E486" s="5" t="s">
        <v>448</v>
      </c>
      <c r="F486" s="59"/>
      <c r="G486" s="70">
        <f>G487</f>
        <v>22018.1</v>
      </c>
      <c r="H486" s="27">
        <f>H487</f>
        <v>5504.5</v>
      </c>
    </row>
    <row r="487" spans="1:8" ht="45" customHeight="1">
      <c r="A487" s="28" t="s">
        <v>254</v>
      </c>
      <c r="B487" s="8" t="s">
        <v>195</v>
      </c>
      <c r="C487" s="5" t="s">
        <v>181</v>
      </c>
      <c r="D487" s="5" t="s">
        <v>168</v>
      </c>
      <c r="E487" s="5" t="s">
        <v>448</v>
      </c>
      <c r="F487" s="59" t="s">
        <v>253</v>
      </c>
      <c r="G487" s="70">
        <v>22018.1</v>
      </c>
      <c r="H487" s="74">
        <v>5504.5</v>
      </c>
    </row>
    <row r="488" spans="1:8" ht="30">
      <c r="A488" s="28" t="s">
        <v>337</v>
      </c>
      <c r="B488" s="8" t="s">
        <v>195</v>
      </c>
      <c r="C488" s="5" t="s">
        <v>181</v>
      </c>
      <c r="D488" s="5" t="s">
        <v>168</v>
      </c>
      <c r="E488" s="5" t="s">
        <v>449</v>
      </c>
      <c r="F488" s="59"/>
      <c r="G488" s="70">
        <f>G489</f>
        <v>1170</v>
      </c>
      <c r="H488" s="27">
        <f>H489</f>
        <v>0</v>
      </c>
    </row>
    <row r="489" spans="1:8" ht="15.75">
      <c r="A489" s="28" t="s">
        <v>252</v>
      </c>
      <c r="B489" s="8" t="s">
        <v>195</v>
      </c>
      <c r="C489" s="5" t="s">
        <v>181</v>
      </c>
      <c r="D489" s="5" t="s">
        <v>168</v>
      </c>
      <c r="E489" s="5" t="s">
        <v>449</v>
      </c>
      <c r="F489" s="59" t="s">
        <v>251</v>
      </c>
      <c r="G489" s="70">
        <f>620+150+400</f>
        <v>1170</v>
      </c>
      <c r="H489" s="74">
        <v>0</v>
      </c>
    </row>
    <row r="490" spans="1:8" ht="15.75">
      <c r="A490" s="28" t="s">
        <v>182</v>
      </c>
      <c r="B490" s="8" t="s">
        <v>195</v>
      </c>
      <c r="C490" s="5" t="s">
        <v>181</v>
      </c>
      <c r="D490" s="5" t="s">
        <v>168</v>
      </c>
      <c r="E490" s="5" t="s">
        <v>80</v>
      </c>
      <c r="F490" s="59"/>
      <c r="G490" s="70">
        <f>G491</f>
        <v>6549.8</v>
      </c>
      <c r="H490" s="27">
        <f>H491</f>
        <v>1637.5</v>
      </c>
    </row>
    <row r="491" spans="1:8" ht="45">
      <c r="A491" s="28" t="s">
        <v>336</v>
      </c>
      <c r="B491" s="8" t="s">
        <v>195</v>
      </c>
      <c r="C491" s="5" t="s">
        <v>181</v>
      </c>
      <c r="D491" s="5" t="s">
        <v>168</v>
      </c>
      <c r="E491" s="5" t="s">
        <v>450</v>
      </c>
      <c r="F491" s="59"/>
      <c r="G491" s="70">
        <f>G492+G494</f>
        <v>6549.8</v>
      </c>
      <c r="H491" s="27">
        <f>H492+H494</f>
        <v>1637.5</v>
      </c>
    </row>
    <row r="492" spans="1:8" ht="45" customHeight="1">
      <c r="A492" s="28" t="s">
        <v>254</v>
      </c>
      <c r="B492" s="8" t="s">
        <v>195</v>
      </c>
      <c r="C492" s="5" t="s">
        <v>181</v>
      </c>
      <c r="D492" s="5" t="s">
        <v>168</v>
      </c>
      <c r="E492" s="5" t="s">
        <v>450</v>
      </c>
      <c r="F492" s="59" t="s">
        <v>253</v>
      </c>
      <c r="G492" s="70">
        <v>6549.8</v>
      </c>
      <c r="H492" s="74">
        <v>1637.5</v>
      </c>
    </row>
    <row r="493" spans="1:8" ht="15.75" hidden="1" outlineLevel="1">
      <c r="A493" s="28"/>
      <c r="B493" s="8" t="s">
        <v>195</v>
      </c>
      <c r="C493" s="5" t="s">
        <v>181</v>
      </c>
      <c r="D493" s="5" t="s">
        <v>168</v>
      </c>
      <c r="E493" s="5" t="s">
        <v>338</v>
      </c>
      <c r="F493" s="59"/>
      <c r="G493" s="70">
        <f>G494</f>
        <v>0</v>
      </c>
      <c r="H493" s="74"/>
    </row>
    <row r="494" spans="1:8" ht="15.75" hidden="1" outlineLevel="2">
      <c r="A494" s="28" t="s">
        <v>252</v>
      </c>
      <c r="B494" s="8" t="s">
        <v>195</v>
      </c>
      <c r="C494" s="5" t="s">
        <v>181</v>
      </c>
      <c r="D494" s="5" t="s">
        <v>168</v>
      </c>
      <c r="E494" s="5" t="s">
        <v>338</v>
      </c>
      <c r="F494" s="59" t="s">
        <v>251</v>
      </c>
      <c r="G494" s="70">
        <v>0</v>
      </c>
      <c r="H494" s="74"/>
    </row>
    <row r="495" spans="1:8" ht="30" collapsed="1">
      <c r="A495" s="28" t="s">
        <v>214</v>
      </c>
      <c r="B495" s="8" t="s">
        <v>195</v>
      </c>
      <c r="C495" s="5" t="s">
        <v>181</v>
      </c>
      <c r="D495" s="5" t="s">
        <v>168</v>
      </c>
      <c r="E495" s="5" t="s">
        <v>81</v>
      </c>
      <c r="F495" s="59"/>
      <c r="G495" s="70">
        <f>G496</f>
        <v>3310.4</v>
      </c>
      <c r="H495" s="27">
        <f>H496</f>
        <v>802.6</v>
      </c>
    </row>
    <row r="496" spans="1:8" ht="45">
      <c r="A496" s="28" t="s">
        <v>336</v>
      </c>
      <c r="B496" s="8" t="s">
        <v>195</v>
      </c>
      <c r="C496" s="5" t="s">
        <v>181</v>
      </c>
      <c r="D496" s="5" t="s">
        <v>168</v>
      </c>
      <c r="E496" s="5" t="s">
        <v>451</v>
      </c>
      <c r="F496" s="59"/>
      <c r="G496" s="70">
        <f>G497+G499</f>
        <v>3310.4</v>
      </c>
      <c r="H496" s="27">
        <f>H497+H499</f>
        <v>802.6</v>
      </c>
    </row>
    <row r="497" spans="1:8" ht="45" customHeight="1">
      <c r="A497" s="28" t="s">
        <v>254</v>
      </c>
      <c r="B497" s="8" t="s">
        <v>195</v>
      </c>
      <c r="C497" s="5" t="s">
        <v>181</v>
      </c>
      <c r="D497" s="5" t="s">
        <v>168</v>
      </c>
      <c r="E497" s="5" t="s">
        <v>451</v>
      </c>
      <c r="F497" s="59" t="s">
        <v>253</v>
      </c>
      <c r="G497" s="70">
        <v>3210.4</v>
      </c>
      <c r="H497" s="74">
        <v>802.6</v>
      </c>
    </row>
    <row r="498" spans="1:8" ht="30">
      <c r="A498" s="28" t="s">
        <v>337</v>
      </c>
      <c r="B498" s="8" t="s">
        <v>195</v>
      </c>
      <c r="C498" s="5" t="s">
        <v>181</v>
      </c>
      <c r="D498" s="5" t="s">
        <v>168</v>
      </c>
      <c r="E498" s="5" t="s">
        <v>511</v>
      </c>
      <c r="F498" s="59"/>
      <c r="G498" s="70">
        <f>G499</f>
        <v>100</v>
      </c>
      <c r="H498" s="27">
        <f>H499</f>
        <v>0</v>
      </c>
    </row>
    <row r="499" spans="1:8" ht="15.75">
      <c r="A499" s="28" t="s">
        <v>252</v>
      </c>
      <c r="B499" s="8" t="s">
        <v>195</v>
      </c>
      <c r="C499" s="5" t="s">
        <v>181</v>
      </c>
      <c r="D499" s="5" t="s">
        <v>168</v>
      </c>
      <c r="E499" s="5" t="s">
        <v>511</v>
      </c>
      <c r="F499" s="59" t="s">
        <v>251</v>
      </c>
      <c r="G499" s="70">
        <v>100</v>
      </c>
      <c r="H499" s="74">
        <v>0</v>
      </c>
    </row>
    <row r="500" spans="1:8" ht="30">
      <c r="A500" s="28" t="s">
        <v>215</v>
      </c>
      <c r="B500" s="8" t="s">
        <v>195</v>
      </c>
      <c r="C500" s="5" t="s">
        <v>181</v>
      </c>
      <c r="D500" s="5" t="s">
        <v>168</v>
      </c>
      <c r="E500" s="5" t="s">
        <v>82</v>
      </c>
      <c r="F500" s="59"/>
      <c r="G500" s="70">
        <f>G501+G503</f>
        <v>4260.2</v>
      </c>
      <c r="H500" s="27">
        <f>H501+H503</f>
        <v>1104.3</v>
      </c>
    </row>
    <row r="501" spans="1:8" ht="45">
      <c r="A501" s="28" t="s">
        <v>336</v>
      </c>
      <c r="B501" s="8" t="s">
        <v>195</v>
      </c>
      <c r="C501" s="5" t="s">
        <v>181</v>
      </c>
      <c r="D501" s="5" t="s">
        <v>168</v>
      </c>
      <c r="E501" s="5" t="s">
        <v>452</v>
      </c>
      <c r="F501" s="59"/>
      <c r="G501" s="70">
        <f>G502</f>
        <v>3915.2</v>
      </c>
      <c r="H501" s="27">
        <f>H502</f>
        <v>978.8</v>
      </c>
    </row>
    <row r="502" spans="1:8" ht="45" customHeight="1">
      <c r="A502" s="28" t="s">
        <v>254</v>
      </c>
      <c r="B502" s="8" t="s">
        <v>195</v>
      </c>
      <c r="C502" s="5" t="s">
        <v>181</v>
      </c>
      <c r="D502" s="5" t="s">
        <v>168</v>
      </c>
      <c r="E502" s="5" t="s">
        <v>452</v>
      </c>
      <c r="F502" s="59" t="s">
        <v>253</v>
      </c>
      <c r="G502" s="70">
        <v>3915.2</v>
      </c>
      <c r="H502" s="74">
        <v>978.8</v>
      </c>
    </row>
    <row r="503" spans="1:8" ht="30">
      <c r="A503" s="28" t="s">
        <v>337</v>
      </c>
      <c r="B503" s="8" t="s">
        <v>195</v>
      </c>
      <c r="C503" s="5" t="s">
        <v>181</v>
      </c>
      <c r="D503" s="5" t="s">
        <v>168</v>
      </c>
      <c r="E503" s="5" t="s">
        <v>453</v>
      </c>
      <c r="F503" s="59"/>
      <c r="G503" s="70">
        <f>G504</f>
        <v>345</v>
      </c>
      <c r="H503" s="27">
        <f>H504</f>
        <v>125.5</v>
      </c>
    </row>
    <row r="504" spans="1:8" ht="15.75">
      <c r="A504" s="28" t="s">
        <v>252</v>
      </c>
      <c r="B504" s="8" t="s">
        <v>195</v>
      </c>
      <c r="C504" s="5" t="s">
        <v>181</v>
      </c>
      <c r="D504" s="5" t="s">
        <v>168</v>
      </c>
      <c r="E504" s="5" t="s">
        <v>453</v>
      </c>
      <c r="F504" s="59" t="s">
        <v>251</v>
      </c>
      <c r="G504" s="70">
        <v>345</v>
      </c>
      <c r="H504" s="74">
        <v>125.5</v>
      </c>
    </row>
    <row r="505" spans="1:8" ht="45">
      <c r="A505" s="28" t="s">
        <v>216</v>
      </c>
      <c r="B505" s="8" t="s">
        <v>195</v>
      </c>
      <c r="C505" s="5" t="s">
        <v>181</v>
      </c>
      <c r="D505" s="5" t="s">
        <v>168</v>
      </c>
      <c r="E505" s="5" t="s">
        <v>83</v>
      </c>
      <c r="F505" s="59"/>
      <c r="G505" s="70">
        <f>G506+G508</f>
        <v>23307.8</v>
      </c>
      <c r="H505" s="27">
        <f>H506+H508</f>
        <v>4989.2</v>
      </c>
    </row>
    <row r="506" spans="1:8" ht="45">
      <c r="A506" s="28" t="s">
        <v>336</v>
      </c>
      <c r="B506" s="8" t="s">
        <v>195</v>
      </c>
      <c r="C506" s="5" t="s">
        <v>181</v>
      </c>
      <c r="D506" s="5" t="s">
        <v>168</v>
      </c>
      <c r="E506" s="5" t="s">
        <v>454</v>
      </c>
      <c r="F506" s="59"/>
      <c r="G506" s="70">
        <f>G507</f>
        <v>19956.6</v>
      </c>
      <c r="H506" s="27">
        <f>H507</f>
        <v>4989.2</v>
      </c>
    </row>
    <row r="507" spans="1:8" ht="45" customHeight="1">
      <c r="A507" s="28" t="s">
        <v>254</v>
      </c>
      <c r="B507" s="8" t="s">
        <v>195</v>
      </c>
      <c r="C507" s="5" t="s">
        <v>181</v>
      </c>
      <c r="D507" s="5" t="s">
        <v>168</v>
      </c>
      <c r="E507" s="5" t="s">
        <v>454</v>
      </c>
      <c r="F507" s="59" t="s">
        <v>253</v>
      </c>
      <c r="G507" s="70">
        <v>19956.6</v>
      </c>
      <c r="H507" s="74">
        <v>4989.2</v>
      </c>
    </row>
    <row r="508" spans="1:8" ht="30">
      <c r="A508" s="28" t="s">
        <v>337</v>
      </c>
      <c r="B508" s="8" t="s">
        <v>195</v>
      </c>
      <c r="C508" s="5" t="s">
        <v>181</v>
      </c>
      <c r="D508" s="5" t="s">
        <v>168</v>
      </c>
      <c r="E508" s="5" t="s">
        <v>455</v>
      </c>
      <c r="F508" s="59"/>
      <c r="G508" s="70">
        <f>G509</f>
        <v>3351.2</v>
      </c>
      <c r="H508" s="27">
        <f>H509</f>
        <v>0</v>
      </c>
    </row>
    <row r="509" spans="1:8" ht="15.75">
      <c r="A509" s="28" t="s">
        <v>252</v>
      </c>
      <c r="B509" s="8" t="s">
        <v>195</v>
      </c>
      <c r="C509" s="5" t="s">
        <v>181</v>
      </c>
      <c r="D509" s="5" t="s">
        <v>168</v>
      </c>
      <c r="E509" s="5" t="s">
        <v>455</v>
      </c>
      <c r="F509" s="59" t="s">
        <v>251</v>
      </c>
      <c r="G509" s="70">
        <f>2450+111.1+790.1</f>
        <v>3351.2</v>
      </c>
      <c r="H509" s="74">
        <v>0</v>
      </c>
    </row>
    <row r="510" spans="1:8" ht="31.5">
      <c r="A510" s="26" t="s">
        <v>184</v>
      </c>
      <c r="B510" s="8" t="s">
        <v>195</v>
      </c>
      <c r="C510" s="5" t="s">
        <v>181</v>
      </c>
      <c r="D510" s="5" t="s">
        <v>171</v>
      </c>
      <c r="E510" s="5"/>
      <c r="F510" s="59"/>
      <c r="G510" s="70">
        <f>G512</f>
        <v>5403.5</v>
      </c>
      <c r="H510" s="27">
        <f>H512</f>
        <v>834.1000000000001</v>
      </c>
    </row>
    <row r="511" spans="1:8" ht="30">
      <c r="A511" s="28" t="s">
        <v>121</v>
      </c>
      <c r="B511" s="8" t="s">
        <v>195</v>
      </c>
      <c r="C511" s="5" t="s">
        <v>181</v>
      </c>
      <c r="D511" s="5" t="s">
        <v>171</v>
      </c>
      <c r="E511" s="5" t="s">
        <v>77</v>
      </c>
      <c r="F511" s="59"/>
      <c r="G511" s="70">
        <f>G512</f>
        <v>5403.5</v>
      </c>
      <c r="H511" s="27">
        <f>H512</f>
        <v>834.1000000000001</v>
      </c>
    </row>
    <row r="512" spans="1:8" ht="30">
      <c r="A512" s="28" t="s">
        <v>124</v>
      </c>
      <c r="B512" s="8" t="s">
        <v>195</v>
      </c>
      <c r="C512" s="5" t="s">
        <v>181</v>
      </c>
      <c r="D512" s="5" t="s">
        <v>171</v>
      </c>
      <c r="E512" s="5" t="s">
        <v>85</v>
      </c>
      <c r="F512" s="59"/>
      <c r="G512" s="70">
        <f>G513</f>
        <v>5403.5</v>
      </c>
      <c r="H512" s="27">
        <f>H513</f>
        <v>834.1000000000001</v>
      </c>
    </row>
    <row r="513" spans="1:8" ht="30">
      <c r="A513" s="28" t="s">
        <v>325</v>
      </c>
      <c r="B513" s="8" t="s">
        <v>195</v>
      </c>
      <c r="C513" s="5" t="s">
        <v>181</v>
      </c>
      <c r="D513" s="5" t="s">
        <v>171</v>
      </c>
      <c r="E513" s="5" t="s">
        <v>458</v>
      </c>
      <c r="F513" s="59"/>
      <c r="G513" s="70">
        <f>G514+G516+G517+G518+G515</f>
        <v>5403.5</v>
      </c>
      <c r="H513" s="27">
        <f>H514+H516+H517+H518+H515</f>
        <v>834.1000000000001</v>
      </c>
    </row>
    <row r="514" spans="1:8" ht="30">
      <c r="A514" s="28" t="s">
        <v>270</v>
      </c>
      <c r="B514" s="8" t="s">
        <v>195</v>
      </c>
      <c r="C514" s="5" t="s">
        <v>181</v>
      </c>
      <c r="D514" s="5" t="s">
        <v>171</v>
      </c>
      <c r="E514" s="5" t="s">
        <v>458</v>
      </c>
      <c r="F514" s="59" t="s">
        <v>240</v>
      </c>
      <c r="G514" s="70">
        <v>4469.5</v>
      </c>
      <c r="H514" s="74">
        <v>744.2</v>
      </c>
    </row>
    <row r="515" spans="1:8" ht="30">
      <c r="A515" s="28" t="s">
        <v>11</v>
      </c>
      <c r="B515" s="8" t="s">
        <v>195</v>
      </c>
      <c r="C515" s="5" t="s">
        <v>181</v>
      </c>
      <c r="D515" s="5" t="s">
        <v>171</v>
      </c>
      <c r="E515" s="5" t="s">
        <v>458</v>
      </c>
      <c r="F515" s="59" t="s">
        <v>10</v>
      </c>
      <c r="G515" s="70">
        <v>0.6</v>
      </c>
      <c r="H515" s="74">
        <v>0</v>
      </c>
    </row>
    <row r="516" spans="1:8" ht="30">
      <c r="A516" s="28" t="s">
        <v>247</v>
      </c>
      <c r="B516" s="8" t="s">
        <v>195</v>
      </c>
      <c r="C516" s="5" t="s">
        <v>181</v>
      </c>
      <c r="D516" s="5" t="s">
        <v>171</v>
      </c>
      <c r="E516" s="5" t="s">
        <v>458</v>
      </c>
      <c r="F516" s="59" t="s">
        <v>246</v>
      </c>
      <c r="G516" s="70">
        <v>276.5</v>
      </c>
      <c r="H516" s="74">
        <v>51.2</v>
      </c>
    </row>
    <row r="517" spans="1:8" ht="30">
      <c r="A517" s="28" t="s">
        <v>267</v>
      </c>
      <c r="B517" s="8" t="s">
        <v>195</v>
      </c>
      <c r="C517" s="5" t="s">
        <v>181</v>
      </c>
      <c r="D517" s="5" t="s">
        <v>171</v>
      </c>
      <c r="E517" s="5" t="s">
        <v>458</v>
      </c>
      <c r="F517" s="59" t="s">
        <v>234</v>
      </c>
      <c r="G517" s="70">
        <v>654.9</v>
      </c>
      <c r="H517" s="74">
        <v>38.5</v>
      </c>
    </row>
    <row r="518" spans="1:8" ht="15.75">
      <c r="A518" s="28" t="s">
        <v>239</v>
      </c>
      <c r="B518" s="8" t="s">
        <v>195</v>
      </c>
      <c r="C518" s="5" t="s">
        <v>181</v>
      </c>
      <c r="D518" s="5" t="s">
        <v>171</v>
      </c>
      <c r="E518" s="5" t="s">
        <v>458</v>
      </c>
      <c r="F518" s="59" t="s">
        <v>238</v>
      </c>
      <c r="G518" s="70">
        <v>2</v>
      </c>
      <c r="H518" s="74">
        <v>0.2</v>
      </c>
    </row>
    <row r="519" spans="1:8" ht="19.5" thickBot="1">
      <c r="A519" s="45" t="s">
        <v>201</v>
      </c>
      <c r="B519" s="46"/>
      <c r="C519" s="46"/>
      <c r="D519" s="46"/>
      <c r="E519" s="46"/>
      <c r="F519" s="66"/>
      <c r="G519" s="72">
        <f>G12+G39+G363+G427+G448</f>
        <v>754945.05</v>
      </c>
      <c r="H519" s="73">
        <f>H12+H39+H363+H427+H448</f>
        <v>97440.59999999999</v>
      </c>
    </row>
    <row r="520" ht="15" customHeight="1"/>
    <row r="521" spans="1:2" ht="15.75">
      <c r="A521" s="21"/>
      <c r="B521" s="22"/>
    </row>
  </sheetData>
  <sheetProtection/>
  <autoFilter ref="A10:H519"/>
  <mergeCells count="14">
    <mergeCell ref="C9:C10"/>
    <mergeCell ref="D9:D10"/>
    <mergeCell ref="A6:G6"/>
    <mergeCell ref="G9:H9"/>
    <mergeCell ref="A7:G7"/>
    <mergeCell ref="F9:F10"/>
    <mergeCell ref="E9:E10"/>
    <mergeCell ref="A9:A10"/>
    <mergeCell ref="B9:B10"/>
    <mergeCell ref="B1:H1"/>
    <mergeCell ref="B2:H2"/>
    <mergeCell ref="B3:H3"/>
    <mergeCell ref="B5:H5"/>
    <mergeCell ref="B4:H4"/>
  </mergeCells>
  <printOptions/>
  <pageMargins left="0" right="0" top="0" bottom="0.35433070866141736" header="0" footer="0.1968503937007874"/>
  <pageSetup horizontalDpi="600" verticalDpi="60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2014-04-22T08:13:17Z</cp:lastPrinted>
  <dcterms:created xsi:type="dcterms:W3CDTF">2007-10-24T16:54:59Z</dcterms:created>
  <dcterms:modified xsi:type="dcterms:W3CDTF">2014-04-24T05:58:40Z</dcterms:modified>
  <cp:category/>
  <cp:version/>
  <cp:contentType/>
  <cp:contentStatus/>
</cp:coreProperties>
</file>