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 Проект 2015 ГРИБ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<sst xmlns="http://schemas.openxmlformats.org/spreadsheetml/2006/main" count="82" uniqueCount="76">
  <si>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Наименование объекта</t>
  </si>
  <si>
    <t>в том числе</t>
  </si>
  <si>
    <t>областной бюджет</t>
  </si>
  <si>
    <t>бюджет ГМР</t>
  </si>
  <si>
    <t>местный бюджет</t>
  </si>
  <si>
    <t>федеральный бюджет</t>
  </si>
  <si>
    <t>Установка паротурбогенератора на котельной № 11 Промзона 1</t>
  </si>
  <si>
    <t>Программная часть</t>
  </si>
  <si>
    <t>Реконструкция очистных сооружений МУП "Водоканал" г. Гатчина II этап (химико-биологическая очистка)</t>
  </si>
  <si>
    <t>Строительство второй ветки напорного канализационного коллектора от главной канализационной станции (г. Гатчина, Красносельское шоссе, д. 18а, корп. 1,2,3) до канализациооных очистных сооружений (Гатчинский район, вблизи дер. Вайялово)</t>
  </si>
  <si>
    <t>Установка СЧР на электродвигатели подпиточных насосов в котельной №10</t>
  </si>
  <si>
    <t>Установка СЧР на участках водоснабжения в котельной №10 и №11</t>
  </si>
  <si>
    <t>Приобретение специализированной техники для уборки территорий МО "Город Гатчина"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</si>
  <si>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</si>
  <si>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ногоквартирных домов населенных пунктов</t>
  </si>
  <si>
    <t>Капитальный ремонт теплотрассы от смотровой камеры у жилого дома №11а по улице Чехова до тепловой камеры-14 с заменой на ППУ-изоляцию (Д=426мм)</t>
  </si>
  <si>
    <t>Прогноз на 2015-2017 годы</t>
  </si>
  <si>
    <t>Перекладка участка водопровода второго магистрального кольца, Ду-600мм по ул. Красных Военлетов от ул. Сандалова до ул. Авиатрисы Зверевой (2015 год)</t>
  </si>
  <si>
    <t>ВСЕГО</t>
  </si>
  <si>
    <t>Установка СЧР на электродвигатели  тягодутьевых машин  в котельной №11 (КВГМ 50 №4, ПТВМ -30)</t>
  </si>
  <si>
    <t>Установка СЧР на электродвигатели  тягодутьевых машин  в котельной №11 (ДКВР 10/13, ДЕ -25)</t>
  </si>
  <si>
    <t>Замена котла ДКВР 10/13 № 4 на котельной № 10</t>
  </si>
  <si>
    <t xml:space="preserve">Разработка проектно-сметной документации на строительство (реконструкцию) автомобильных дорог общего пользования местного значения </t>
  </si>
  <si>
    <t>Строительство (реконструкция) автомобильных дорог общего пользования местного значения</t>
  </si>
  <si>
    <t>Устройство детских и спортивных  площадок</t>
  </si>
  <si>
    <t>Газификация многоквартирных домов по ул.  Чкалова, ул. Киевское шоссе</t>
  </si>
  <si>
    <t xml:space="preserve">Перекладка участка водопровода второго магистрального кольца, Ду-400мм по ул. Куприна от ул. 120 Гатчинской дивизии до ул. Воскова </t>
  </si>
  <si>
    <t>Перекладка участка водопровода Ф-110мм от ул. Детскосельская по ул. Кольцова и далее по ул. Ополченцев Балтийцев до дома № 32</t>
  </si>
  <si>
    <t xml:space="preserve">ВСЕГО по Программной части, в том числе: </t>
  </si>
  <si>
    <t xml:space="preserve">2015 год </t>
  </si>
  <si>
    <t xml:space="preserve">2016 год </t>
  </si>
  <si>
    <t>2017 год</t>
  </si>
  <si>
    <t>Непрограммная часть</t>
  </si>
  <si>
    <t>Капитальный ремонт административного здания стадиона "Балтийский"</t>
  </si>
  <si>
    <t>Итого по непрограммной части:</t>
  </si>
  <si>
    <t xml:space="preserve">ВСЕГО по непрограммной и программной  части, в том числе: </t>
  </si>
  <si>
    <t>Годы</t>
  </si>
  <si>
    <t>Проектирование инженерных сетей к наноцентру вкл. экспертизу</t>
  </si>
  <si>
    <t>2014-2015</t>
  </si>
  <si>
    <t>Перекладка участка водопровода   II  магистрального кольца Ду -500мм. По адресу: г. Гатчина от точки "6" до точки "7" ул. Новопролетарская</t>
  </si>
  <si>
    <t xml:space="preserve"> Ремонт тротуаров</t>
  </si>
  <si>
    <t>в том числе: разработка проектно-сметной документации на строительство автомобильных дорог общего пользования местного значения - по продолжению улицы Слепнева(от ул.Зверевой до примыкания к ул. Киевской)</t>
  </si>
  <si>
    <t>1.1. Подпрограмма "Развитие инфраструктуры спорта и молодежной политики в  МО "Город Гатчина"  муниципальной программы МО "Город Гатчина" "Развитие фиической культуры и спорта, молодежная политика в МО "Город Гатчина" на 2015 -2017 годы"</t>
  </si>
  <si>
    <t>Всего по программе :</t>
  </si>
  <si>
    <t>Благоустройство площади Богданова, включая проектные работы</t>
  </si>
  <si>
    <t xml:space="preserve">разработка проектно-сметной документации по оптимизации организации дорожного движения с учетом формирования велосипедных маршрутов </t>
  </si>
  <si>
    <t>Проектирование реконструкции пл. "Юность"</t>
  </si>
  <si>
    <t>Итого по подпрограмме 1:</t>
  </si>
  <si>
    <t>Итого по подпрограмме 3:</t>
  </si>
  <si>
    <t>Итого по подпрограмме 2:</t>
  </si>
  <si>
    <t>Проект планировки Северной въездной зоны г.Гатчина общей площадью 84 Га, 1 этап - топографическая съемка М:500</t>
  </si>
  <si>
    <t>Ремонт тротуаров по адресам: по ул.Рощинской вдоль ПНИ</t>
  </si>
  <si>
    <r>
      <t>Распределительный газопровод по ул. Озерная, Красногвардейская, Нагорный пер., Малый пер.</t>
    </r>
    <r>
      <rPr>
        <sz val="12"/>
        <rFont val="Times New Roman"/>
        <family val="1"/>
      </rPr>
      <t>(строительство, включая проектные работы)</t>
    </r>
  </si>
  <si>
    <r>
      <t xml:space="preserve">Распределительный газопровод по ул. Сойту, Широкая, Парковая, Приоратская - </t>
    </r>
    <r>
      <rPr>
        <sz val="12"/>
        <rFont val="Times New Roman"/>
        <family val="1"/>
      </rPr>
      <t>проектные работы</t>
    </r>
  </si>
  <si>
    <r>
      <t>Газификация мкр. Мариенбург-</t>
    </r>
    <r>
      <rPr>
        <sz val="12"/>
        <rFont val="Times New Roman"/>
        <family val="1"/>
      </rPr>
      <t>проектные работы</t>
    </r>
  </si>
  <si>
    <r>
      <t xml:space="preserve">Распределительный газопровод по ул. Фрезерной, Торфяной- </t>
    </r>
    <r>
      <rPr>
        <sz val="12"/>
        <rFont val="Times New Roman"/>
        <family val="1"/>
      </rPr>
      <t>проектные работы</t>
    </r>
  </si>
  <si>
    <t xml:space="preserve"> Разработка схемы водоснабжения на териртории МО "Город Гатчина"</t>
  </si>
  <si>
    <t xml:space="preserve"> Разработка схемы теплоснабжения на территории МО "Город Гатчина"</t>
  </si>
  <si>
    <t>Проектно-изыскательские работы на строительство канализационной сети диаметром 100-300 мм протяженностью 1200 м по ул. Кустова г. Гатчина</t>
  </si>
  <si>
    <t>Проектирование инженерной и транспортной инфраструктуры квартал №10 микрорайона «Заячий ремиз»</t>
  </si>
  <si>
    <t>1. Муниципальная программа МО "Город Гатчина" "Развитие физической культуры и спорта, молодежная политика в МО "Город Гатчина" на 2015 -2017 годы"</t>
  </si>
  <si>
    <t>Итого по подпрограмме 2</t>
  </si>
  <si>
    <t>2. Муниципальная программа МО "Город Гатчина" "Обеспечение устойчивого функционирования и развития коммунальной и инженерной инфраструктуры в МО "Город Гатчина" на 2015-2017 годы"</t>
  </si>
  <si>
    <t>2.1.Подпрограмма "Устойчивое развитие систем водоотведения в МО "Город Гатчина" в 2015-2017г.г."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</si>
  <si>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2.2. Подпрограмма "Устойчивое развитие систем теплоснабжения и энергосбережение в муниципальном образовании "Город Гатчина" в 2015-2017 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</si>
  <si>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2.3. Подпрограмма "Газификация жилищного фонда, расположенного на территории МО "Город Гатчина" в 2015-2017г.г."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г.г."</t>
  </si>
  <si>
    <t>3. Муниципальная программа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</si>
  <si>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3.1. Подпрограмма "Содержание, ремонт и уборка дорог общего пользования на территории МО "Город Гатчина" на 2015год и плановый период 2016-2017 годов"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</si>
  <si>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t>3.2. Подпрограмма "Комплексное развитие и модернизация дорог, улиц и дорожной инфраструктуры, территорий общего пользования и благоустройства придомовых территорий МО "Город Гатчина" на 2015 год и плановый период 2016-2017 годов"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</t>
  </si>
  <si>
    <r>
      <t xml:space="preserve"> Программа</t>
    </r>
    <r>
      <rPr>
        <b/>
        <sz val="18"/>
        <rFont val="Times New Roman"/>
        <family val="1"/>
      </rPr>
      <t xml:space="preserve">  капитальных вложений за счет средств бюджета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</si>
  <si>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Проект планировки и проект межевания территории под Кирасирский проезд ограниченной от точки пересечений Липовой аллеи с Красноармейским проспектом, на северо-востоке по границе Красноармейского проспекта до территории ЦВМА МО РФ, далее по юго-западной границе площади Балтийского вокзала до Липовой аллеи, далее по северо-западной границе Липовой аллеи до первоначальной точки</t>
  </si>
  <si>
    <t>Приложение 9</t>
  </si>
  <si>
    <t>МО "Город Гатчина"на 2015  -2017 год</t>
  </si>
  <si>
    <t>исполнение на 01.10.2015</t>
  </si>
  <si>
    <t>к решению совета депутатов МО "Город Гатчина" "Об исполнении бюджета МО "Город Гатчина"за 9 месяцев 2015 года"</t>
  </si>
  <si>
    <t xml:space="preserve">от 25 ноября  2015 года № 53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</si>
</sst>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readingOrder="1"/>
    </xf>
    <xf numFmtId="0" fontId="14" fillId="0" borderId="10" xfId="0" applyFont="1" applyFill="1" applyBorder="1" applyAlignment="1">
      <alignment horizontal="left" vertical="center" wrapText="1" readingOrder="1"/>
    </xf>
    <xf numFmtId="49" fontId="1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readingOrder="1"/>
    </xf>
    <xf numFmtId="0" fontId="0" fillId="0" borderId="13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0" fontId="4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1"/>
  <sheetViews>
    <sheetView tabSelected="1" zoomScalePageLayoutView="0" workbookViewId="0" topLeftCell="A1">
      <selection activeCell="A4" sqref="A4:H4"/>
    </sheetView>
  </sheetViews>
  <sheetFormatPr defaultColWidth="9.00390625" defaultRowHeight="12.75" outlineLevelRow="1"/>
  <cols>
    <col min="1" max="1" width="33.25390625" style="1" customWidth="1"/>
    <col min="2" max="2" width="6.00390625" style="1" customWidth="1"/>
    <col min="3" max="3" width="11.75390625" style="35" customWidth="1"/>
    <col min="4" max="4" width="7.125" style="35" customWidth="1"/>
    <col min="5" max="5" width="10.375" style="35" customWidth="1"/>
    <col min="6" max="6" width="10.25390625" style="35" customWidth="1"/>
    <col min="7" max="7" width="11.875" style="35" customWidth="1"/>
    <col min="8" max="8" width="10.125" style="35" bestFit="1" customWidth="1"/>
    <col min="9" max="9" width="19.875" style="1" customWidth="1"/>
    <col min="10" max="16384" width="9.125" style="1" customWidth="1"/>
  </cols>
  <sheetData>
    <row r="1" spans="3:8" ht="14.25" customHeight="1">
      <c r="C1" s="46"/>
      <c r="D1" s="70" t="s">
        <v>71</v>
      </c>
      <c r="E1" s="70"/>
      <c r="F1" s="70"/>
      <c r="G1" s="70"/>
      <c r="H1" s="71"/>
    </row>
    <row r="2" spans="2:8" ht="47.25" customHeight="1">
      <c r="B2" s="85" t="s">
        <v>74</v>
      </c>
      <c r="C2" s="71"/>
      <c r="D2" s="71"/>
      <c r="E2" s="71"/>
      <c r="F2" s="71"/>
      <c r="G2" s="71"/>
      <c r="H2" s="71"/>
    </row>
    <row r="3" spans="3:8" ht="15" customHeight="1">
      <c r="C3" s="9"/>
      <c r="D3" s="81" t="s">
        <v>75</v>
      </c>
      <c r="E3" s="81"/>
      <c r="F3" s="81"/>
      <c r="G3" s="81"/>
      <c r="H3" s="71"/>
    </row>
    <row r="4" spans="1:8" ht="30" customHeight="1">
      <c r="A4" s="69" t="s">
        <v>69</v>
      </c>
      <c r="B4" s="69"/>
      <c r="C4" s="69"/>
      <c r="D4" s="69"/>
      <c r="E4" s="69"/>
      <c r="F4" s="69"/>
      <c r="G4" s="69"/>
      <c r="H4" s="69"/>
    </row>
    <row r="5" spans="1:8" ht="22.5" customHeight="1">
      <c r="A5" s="69" t="s">
        <v>72</v>
      </c>
      <c r="B5" s="69"/>
      <c r="C5" s="69"/>
      <c r="D5" s="69"/>
      <c r="E5" s="69"/>
      <c r="F5" s="69"/>
      <c r="G5" s="69"/>
      <c r="H5" s="69"/>
    </row>
    <row r="6" spans="1:8" ht="12.75" customHeight="1">
      <c r="A6" s="77" t="s">
        <v>0</v>
      </c>
      <c r="B6" s="22"/>
      <c r="C6" s="79" t="s">
        <v>16</v>
      </c>
      <c r="D6" s="82"/>
      <c r="E6" s="83"/>
      <c r="F6" s="83"/>
      <c r="G6" s="83"/>
      <c r="H6" s="84"/>
    </row>
    <row r="7" spans="1:8" ht="12.75">
      <c r="A7" s="78"/>
      <c r="B7" s="23" t="s">
        <v>36</v>
      </c>
      <c r="C7" s="80"/>
      <c r="D7" s="82" t="s">
        <v>1</v>
      </c>
      <c r="E7" s="83"/>
      <c r="F7" s="83"/>
      <c r="G7" s="83"/>
      <c r="H7" s="84"/>
    </row>
    <row r="8" spans="1:8" ht="12.75" customHeight="1">
      <c r="A8" s="78"/>
      <c r="B8" s="19"/>
      <c r="C8" s="75" t="s">
        <v>18</v>
      </c>
      <c r="D8" s="66" t="s">
        <v>5</v>
      </c>
      <c r="E8" s="66" t="s">
        <v>2</v>
      </c>
      <c r="F8" s="66" t="s">
        <v>3</v>
      </c>
      <c r="G8" s="66" t="s">
        <v>4</v>
      </c>
      <c r="H8" s="66" t="s">
        <v>73</v>
      </c>
    </row>
    <row r="9" spans="1:8" ht="12" customHeight="1">
      <c r="A9" s="78"/>
      <c r="B9" s="19"/>
      <c r="C9" s="76"/>
      <c r="D9" s="66"/>
      <c r="E9" s="66"/>
      <c r="F9" s="66"/>
      <c r="G9" s="66"/>
      <c r="H9" s="66"/>
    </row>
    <row r="10" spans="1:8" ht="17.25" customHeight="1">
      <c r="A10" s="72" t="s">
        <v>32</v>
      </c>
      <c r="B10" s="73"/>
      <c r="C10" s="73"/>
      <c r="D10" s="73"/>
      <c r="E10" s="73"/>
      <c r="F10" s="73"/>
      <c r="G10" s="73"/>
      <c r="H10" s="74"/>
    </row>
    <row r="11" spans="1:8" ht="31.5" customHeight="1">
      <c r="A11" s="20" t="s">
        <v>51</v>
      </c>
      <c r="B11" s="20">
        <v>2015</v>
      </c>
      <c r="C11" s="37">
        <f>D11+E11+F11+G11</f>
        <v>195.7</v>
      </c>
      <c r="D11" s="37"/>
      <c r="E11" s="37"/>
      <c r="F11" s="38"/>
      <c r="G11" s="37">
        <v>195.7</v>
      </c>
      <c r="H11" s="37">
        <v>195.7</v>
      </c>
    </row>
    <row r="12" spans="1:8" ht="31.5" customHeight="1">
      <c r="A12" s="5" t="s">
        <v>37</v>
      </c>
      <c r="B12" s="6">
        <v>2015</v>
      </c>
      <c r="C12" s="37">
        <f>D12+E12+F12+G12</f>
        <v>3063</v>
      </c>
      <c r="D12" s="37"/>
      <c r="E12" s="37"/>
      <c r="F12" s="38"/>
      <c r="G12" s="37">
        <f>2790+252+21</f>
        <v>3063</v>
      </c>
      <c r="H12" s="37">
        <v>2375.6</v>
      </c>
    </row>
    <row r="13" spans="1:8" s="8" customFormat="1" ht="78.75">
      <c r="A13" s="17" t="s">
        <v>50</v>
      </c>
      <c r="B13" s="33">
        <v>2015</v>
      </c>
      <c r="C13" s="37">
        <f>D13+E13+F13+G13</f>
        <v>1700</v>
      </c>
      <c r="D13" s="37"/>
      <c r="E13" s="37"/>
      <c r="F13" s="37"/>
      <c r="G13" s="37">
        <v>1700</v>
      </c>
      <c r="H13" s="37">
        <v>1239</v>
      </c>
    </row>
    <row r="14" spans="1:8" s="8" customFormat="1" ht="78.75">
      <c r="A14" s="17" t="s">
        <v>59</v>
      </c>
      <c r="B14" s="33">
        <v>2015</v>
      </c>
      <c r="C14" s="37">
        <f>D14+E14+F14+G14</f>
        <v>10600</v>
      </c>
      <c r="D14" s="37"/>
      <c r="E14" s="43">
        <v>10070</v>
      </c>
      <c r="F14" s="43"/>
      <c r="G14" s="37">
        <v>530</v>
      </c>
      <c r="H14" s="37">
        <v>20</v>
      </c>
    </row>
    <row r="15" spans="1:8" ht="16.5" customHeight="1">
      <c r="A15" s="17" t="s">
        <v>34</v>
      </c>
      <c r="B15" s="17"/>
      <c r="C15" s="37">
        <f aca="true" t="shared" si="0" ref="C15:H15">SUM(C11:C14)</f>
        <v>15558.7</v>
      </c>
      <c r="D15" s="37">
        <f t="shared" si="0"/>
        <v>0</v>
      </c>
      <c r="E15" s="43">
        <f t="shared" si="0"/>
        <v>10070</v>
      </c>
      <c r="F15" s="37">
        <f t="shared" si="0"/>
        <v>0</v>
      </c>
      <c r="G15" s="37">
        <f t="shared" si="0"/>
        <v>5488.7</v>
      </c>
      <c r="H15" s="37">
        <f t="shared" si="0"/>
        <v>3830.2999999999997</v>
      </c>
    </row>
    <row r="16" spans="1:8" ht="19.5" customHeight="1">
      <c r="A16" s="72" t="s">
        <v>7</v>
      </c>
      <c r="B16" s="73"/>
      <c r="C16" s="73"/>
      <c r="D16" s="73"/>
      <c r="E16" s="73"/>
      <c r="F16" s="73"/>
      <c r="G16" s="73"/>
      <c r="H16" s="74"/>
    </row>
    <row r="17" spans="1:8" ht="33" customHeight="1">
      <c r="A17" s="65" t="s">
        <v>60</v>
      </c>
      <c r="B17" s="65"/>
      <c r="C17" s="65"/>
      <c r="D17" s="65"/>
      <c r="E17" s="65"/>
      <c r="F17" s="65"/>
      <c r="G17" s="65"/>
      <c r="H17" s="65"/>
    </row>
    <row r="18" spans="1:8" ht="51.75" customHeight="1">
      <c r="A18" s="65" t="s">
        <v>42</v>
      </c>
      <c r="B18" s="65"/>
      <c r="C18" s="65"/>
      <c r="D18" s="65"/>
      <c r="E18" s="65"/>
      <c r="F18" s="65"/>
      <c r="G18" s="65"/>
      <c r="H18" s="65"/>
    </row>
    <row r="19" spans="1:8" ht="48.75" customHeight="1">
      <c r="A19" s="17" t="s">
        <v>33</v>
      </c>
      <c r="B19" s="17" t="s">
        <v>38</v>
      </c>
      <c r="C19" s="37">
        <f>D19+E19+F19+G19</f>
        <v>6334</v>
      </c>
      <c r="D19" s="37"/>
      <c r="E19" s="37"/>
      <c r="F19" s="38"/>
      <c r="G19" s="37">
        <v>6334</v>
      </c>
      <c r="H19" s="37">
        <v>6634</v>
      </c>
    </row>
    <row r="20" spans="1:8" ht="17.25" customHeight="1">
      <c r="A20" s="13" t="s">
        <v>47</v>
      </c>
      <c r="B20" s="6"/>
      <c r="C20" s="37">
        <f>SUM(C17:C19)</f>
        <v>6334</v>
      </c>
      <c r="D20" s="37">
        <f>SUM(D17:D19)</f>
        <v>0</v>
      </c>
      <c r="E20" s="37">
        <f>SUM(E17:E19)</f>
        <v>0</v>
      </c>
      <c r="F20" s="37">
        <f>SUM(F17:F19)</f>
        <v>0</v>
      </c>
      <c r="G20" s="37">
        <f>G19</f>
        <v>6334</v>
      </c>
      <c r="H20" s="37">
        <f>SUM(H17:H19)</f>
        <v>6634</v>
      </c>
    </row>
    <row r="21" spans="1:68" s="9" customFormat="1" ht="51" customHeight="1" hidden="1" outlineLevel="1">
      <c r="A21" s="65"/>
      <c r="B21" s="65"/>
      <c r="C21" s="65"/>
      <c r="D21" s="65"/>
      <c r="E21" s="65"/>
      <c r="F21" s="65"/>
      <c r="G21" s="65"/>
      <c r="H21" s="6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9" customFormat="1" ht="83.25" customHeight="1" hidden="1" outlineLevel="1">
      <c r="A22" s="65"/>
      <c r="B22" s="65"/>
      <c r="C22" s="65"/>
      <c r="D22" s="65"/>
      <c r="E22" s="65"/>
      <c r="F22" s="65"/>
      <c r="G22" s="65"/>
      <c r="H22" s="6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8" s="3" customFormat="1" ht="18.75" customHeight="1" hidden="1" outlineLevel="1">
      <c r="A23" s="62"/>
      <c r="B23" s="20"/>
      <c r="C23" s="37"/>
      <c r="D23" s="37"/>
      <c r="E23" s="37"/>
      <c r="F23" s="38"/>
      <c r="G23" s="38"/>
      <c r="H23" s="37"/>
    </row>
    <row r="24" spans="1:8" s="3" customFormat="1" ht="18.75" customHeight="1" hidden="1" outlineLevel="1">
      <c r="A24" s="63"/>
      <c r="B24" s="20"/>
      <c r="C24" s="37"/>
      <c r="D24" s="37"/>
      <c r="E24" s="37"/>
      <c r="F24" s="38"/>
      <c r="G24" s="38"/>
      <c r="H24" s="37"/>
    </row>
    <row r="25" spans="1:8" s="3" customFormat="1" ht="16.5" customHeight="1" hidden="1" outlineLevel="1">
      <c r="A25" s="64"/>
      <c r="B25" s="20"/>
      <c r="C25" s="37"/>
      <c r="D25" s="37"/>
      <c r="E25" s="37"/>
      <c r="F25" s="38"/>
      <c r="G25" s="38"/>
      <c r="H25" s="37"/>
    </row>
    <row r="26" spans="1:8" s="4" customFormat="1" ht="15.75" hidden="1" outlineLevel="1">
      <c r="A26" s="13"/>
      <c r="B26" s="6"/>
      <c r="C26" s="37"/>
      <c r="D26" s="37"/>
      <c r="E26" s="37"/>
      <c r="F26" s="37"/>
      <c r="G26" s="37"/>
      <c r="H26" s="37"/>
    </row>
    <row r="27" spans="1:8" ht="50.25" customHeight="1" collapsed="1">
      <c r="A27" s="65" t="s">
        <v>62</v>
      </c>
      <c r="B27" s="65"/>
      <c r="C27" s="65"/>
      <c r="D27" s="65"/>
      <c r="E27" s="65"/>
      <c r="F27" s="65"/>
      <c r="G27" s="65"/>
      <c r="H27" s="65"/>
    </row>
    <row r="28" spans="1:8" ht="62.25" customHeight="1">
      <c r="A28" s="65" t="s">
        <v>63</v>
      </c>
      <c r="B28" s="65"/>
      <c r="C28" s="65"/>
      <c r="D28" s="65"/>
      <c r="E28" s="65"/>
      <c r="F28" s="65"/>
      <c r="G28" s="65"/>
      <c r="H28" s="65"/>
    </row>
    <row r="29" spans="1:8" ht="20.25" customHeight="1">
      <c r="A29" s="49" t="s">
        <v>8</v>
      </c>
      <c r="B29" s="6">
        <v>2015</v>
      </c>
      <c r="C29" s="37">
        <f aca="true" t="shared" si="1" ref="C29:C40">D29+E29+F29+G29</f>
        <v>3500</v>
      </c>
      <c r="D29" s="39"/>
      <c r="E29" s="39"/>
      <c r="F29" s="39"/>
      <c r="G29" s="40">
        <f>10000-6500</f>
        <v>3500</v>
      </c>
      <c r="H29" s="40">
        <v>0</v>
      </c>
    </row>
    <row r="30" spans="1:8" ht="17.25" customHeight="1">
      <c r="A30" s="50"/>
      <c r="B30" s="25">
        <v>2016</v>
      </c>
      <c r="C30" s="37">
        <f t="shared" si="1"/>
        <v>10000</v>
      </c>
      <c r="D30" s="39"/>
      <c r="E30" s="39"/>
      <c r="F30" s="39"/>
      <c r="G30" s="40">
        <v>10000</v>
      </c>
      <c r="H30" s="40"/>
    </row>
    <row r="31" spans="1:8" ht="25.5" customHeight="1">
      <c r="A31" s="51"/>
      <c r="B31" s="25">
        <v>2017</v>
      </c>
      <c r="C31" s="37">
        <f t="shared" si="1"/>
        <v>10000</v>
      </c>
      <c r="D31" s="37"/>
      <c r="E31" s="37"/>
      <c r="F31" s="37"/>
      <c r="G31" s="40">
        <v>10000</v>
      </c>
      <c r="H31" s="40"/>
    </row>
    <row r="32" spans="1:8" s="3" customFormat="1" ht="23.25" customHeight="1">
      <c r="A32" s="49" t="s">
        <v>9</v>
      </c>
      <c r="B32" s="6">
        <v>2015</v>
      </c>
      <c r="C32" s="37">
        <f t="shared" si="1"/>
        <v>10286</v>
      </c>
      <c r="D32" s="37"/>
      <c r="E32" s="37"/>
      <c r="F32" s="37"/>
      <c r="G32" s="37">
        <f>10000+286</f>
        <v>10286</v>
      </c>
      <c r="H32" s="37">
        <v>0</v>
      </c>
    </row>
    <row r="33" spans="1:8" s="3" customFormat="1" ht="24" customHeight="1">
      <c r="A33" s="56"/>
      <c r="B33" s="6">
        <v>2016</v>
      </c>
      <c r="C33" s="37">
        <f t="shared" si="1"/>
        <v>15000</v>
      </c>
      <c r="D33" s="37"/>
      <c r="E33" s="37"/>
      <c r="F33" s="37"/>
      <c r="G33" s="37">
        <v>15000</v>
      </c>
      <c r="H33" s="37"/>
    </row>
    <row r="34" spans="1:9" s="3" customFormat="1" ht="92.25" customHeight="1">
      <c r="A34" s="61"/>
      <c r="B34" s="6">
        <v>2017</v>
      </c>
      <c r="C34" s="37">
        <f t="shared" si="1"/>
        <v>15000</v>
      </c>
      <c r="D34" s="37"/>
      <c r="E34" s="37"/>
      <c r="F34" s="37"/>
      <c r="G34" s="37">
        <v>15000</v>
      </c>
      <c r="H34" s="37"/>
      <c r="I34" s="44"/>
    </row>
    <row r="35" spans="1:8" s="3" customFormat="1" ht="80.25" customHeight="1">
      <c r="A35" s="5" t="s">
        <v>17</v>
      </c>
      <c r="B35" s="6">
        <v>2015</v>
      </c>
      <c r="C35" s="37">
        <f t="shared" si="1"/>
        <v>5000</v>
      </c>
      <c r="D35" s="37"/>
      <c r="E35" s="37"/>
      <c r="F35" s="37"/>
      <c r="G35" s="37">
        <v>5000</v>
      </c>
      <c r="H35" s="37">
        <v>0</v>
      </c>
    </row>
    <row r="36" spans="1:8" s="3" customFormat="1" ht="63.75" customHeight="1">
      <c r="A36" s="11" t="s">
        <v>26</v>
      </c>
      <c r="B36" s="29">
        <v>2016</v>
      </c>
      <c r="C36" s="37">
        <f t="shared" si="1"/>
        <v>5000</v>
      </c>
      <c r="D36" s="37"/>
      <c r="E36" s="37"/>
      <c r="F36" s="37"/>
      <c r="G36" s="37">
        <v>5000</v>
      </c>
      <c r="H36" s="47"/>
    </row>
    <row r="37" spans="1:8" s="3" customFormat="1" ht="79.5" customHeight="1">
      <c r="A37" s="11" t="s">
        <v>27</v>
      </c>
      <c r="B37" s="29">
        <v>2017</v>
      </c>
      <c r="C37" s="37">
        <f t="shared" si="1"/>
        <v>5000</v>
      </c>
      <c r="D37" s="37"/>
      <c r="E37" s="37"/>
      <c r="F37" s="37"/>
      <c r="G37" s="37">
        <v>5000</v>
      </c>
      <c r="H37" s="47"/>
    </row>
    <row r="38" spans="1:8" s="3" customFormat="1" ht="75.75" customHeight="1">
      <c r="A38" s="11" t="s">
        <v>39</v>
      </c>
      <c r="B38" s="29">
        <v>2015</v>
      </c>
      <c r="C38" s="37">
        <f t="shared" si="1"/>
        <v>4309.24</v>
      </c>
      <c r="D38" s="37"/>
      <c r="E38" s="37">
        <f>4229.5-351.2</f>
        <v>3878.3</v>
      </c>
      <c r="F38" s="37"/>
      <c r="G38" s="37">
        <f>469.94-39</f>
        <v>430.94</v>
      </c>
      <c r="H38" s="37">
        <v>0</v>
      </c>
    </row>
    <row r="39" spans="1:8" s="3" customFormat="1" ht="44.25" customHeight="1">
      <c r="A39" s="11" t="s">
        <v>56</v>
      </c>
      <c r="B39" s="29">
        <v>2015</v>
      </c>
      <c r="C39" s="37">
        <f t="shared" si="1"/>
        <v>2500.000000000001</v>
      </c>
      <c r="D39" s="37"/>
      <c r="E39" s="37"/>
      <c r="F39" s="37"/>
      <c r="G39" s="37">
        <f>8216.7-5716.7</f>
        <v>2500.000000000001</v>
      </c>
      <c r="H39" s="37">
        <v>0</v>
      </c>
    </row>
    <row r="40" spans="1:8" s="3" customFormat="1" ht="94.5">
      <c r="A40" s="11" t="s">
        <v>58</v>
      </c>
      <c r="B40" s="29">
        <v>2015</v>
      </c>
      <c r="C40" s="37">
        <f t="shared" si="1"/>
        <v>1653.3</v>
      </c>
      <c r="D40" s="37"/>
      <c r="E40" s="37"/>
      <c r="F40" s="37"/>
      <c r="G40" s="37">
        <v>1653.3</v>
      </c>
      <c r="H40" s="37">
        <v>0</v>
      </c>
    </row>
    <row r="41" spans="1:8" ht="15.75" customHeight="1">
      <c r="A41" s="13" t="s">
        <v>47</v>
      </c>
      <c r="B41" s="30"/>
      <c r="C41" s="40">
        <f>SUM(C29:C40)</f>
        <v>87248.54000000001</v>
      </c>
      <c r="D41" s="40">
        <f>SUM(D29:D39)</f>
        <v>0</v>
      </c>
      <c r="E41" s="40">
        <f>SUM(E29:E39)</f>
        <v>3878.3</v>
      </c>
      <c r="F41" s="40">
        <f>SUM(F29:F39)</f>
        <v>0</v>
      </c>
      <c r="G41" s="40">
        <f>SUM(G29:G40)</f>
        <v>83370.24</v>
      </c>
      <c r="H41" s="40">
        <f>SUM(H29:H40)</f>
        <v>0</v>
      </c>
    </row>
    <row r="42" spans="1:8" ht="64.5" customHeight="1">
      <c r="A42" s="65" t="s">
        <v>64</v>
      </c>
      <c r="B42" s="65"/>
      <c r="C42" s="65"/>
      <c r="D42" s="65"/>
      <c r="E42" s="65"/>
      <c r="F42" s="65"/>
      <c r="G42" s="65"/>
      <c r="H42" s="65"/>
    </row>
    <row r="43" spans="1:8" ht="15.75">
      <c r="A43" s="52" t="s">
        <v>6</v>
      </c>
      <c r="B43" s="6">
        <v>2015</v>
      </c>
      <c r="C43" s="37">
        <f aca="true" t="shared" si="2" ref="C43:C50">D43+E43+F43+G43</f>
        <v>26000</v>
      </c>
      <c r="D43" s="37"/>
      <c r="E43" s="37">
        <v>0</v>
      </c>
      <c r="F43" s="37">
        <v>0</v>
      </c>
      <c r="G43" s="37">
        <f>20000+6000</f>
        <v>26000</v>
      </c>
      <c r="H43" s="37">
        <v>0</v>
      </c>
    </row>
    <row r="44" spans="1:8" ht="15.75">
      <c r="A44" s="67"/>
      <c r="B44" s="6">
        <v>2016</v>
      </c>
      <c r="C44" s="37">
        <f t="shared" si="2"/>
        <v>20000</v>
      </c>
      <c r="D44" s="37"/>
      <c r="E44" s="37"/>
      <c r="F44" s="37"/>
      <c r="G44" s="37">
        <v>20000</v>
      </c>
      <c r="H44" s="37"/>
    </row>
    <row r="45" spans="1:8" ht="15.75">
      <c r="A45" s="68"/>
      <c r="B45" s="6">
        <v>2017</v>
      </c>
      <c r="C45" s="37">
        <f t="shared" si="2"/>
        <v>25000</v>
      </c>
      <c r="D45" s="37"/>
      <c r="E45" s="37"/>
      <c r="F45" s="37"/>
      <c r="G45" s="37">
        <v>25000</v>
      </c>
      <c r="H45" s="37"/>
    </row>
    <row r="46" spans="1:8" ht="46.5" customHeight="1">
      <c r="A46" s="6" t="s">
        <v>10</v>
      </c>
      <c r="B46" s="6">
        <v>2015</v>
      </c>
      <c r="C46" s="37">
        <f t="shared" si="2"/>
        <v>3000</v>
      </c>
      <c r="D46" s="37"/>
      <c r="E46" s="37"/>
      <c r="F46" s="37"/>
      <c r="G46" s="37">
        <v>3000</v>
      </c>
      <c r="H46" s="37">
        <v>2855.4</v>
      </c>
    </row>
    <row r="47" spans="1:8" ht="47.25">
      <c r="A47" s="26" t="s">
        <v>11</v>
      </c>
      <c r="B47" s="26">
        <v>2015</v>
      </c>
      <c r="C47" s="37">
        <f t="shared" si="2"/>
        <v>5000</v>
      </c>
      <c r="D47" s="37"/>
      <c r="E47" s="37"/>
      <c r="F47" s="37"/>
      <c r="G47" s="37">
        <v>5000</v>
      </c>
      <c r="H47" s="37">
        <v>0</v>
      </c>
    </row>
    <row r="48" spans="1:8" ht="78.75">
      <c r="A48" s="6" t="s">
        <v>19</v>
      </c>
      <c r="B48" s="6">
        <v>2016</v>
      </c>
      <c r="C48" s="37">
        <f t="shared" si="2"/>
        <v>5000</v>
      </c>
      <c r="D48" s="37"/>
      <c r="E48" s="37"/>
      <c r="F48" s="37"/>
      <c r="G48" s="37">
        <v>5000</v>
      </c>
      <c r="H48" s="37"/>
    </row>
    <row r="49" spans="1:8" ht="78.75">
      <c r="A49" s="6" t="s">
        <v>20</v>
      </c>
      <c r="B49" s="6">
        <v>2016</v>
      </c>
      <c r="C49" s="37">
        <f t="shared" si="2"/>
        <v>5000</v>
      </c>
      <c r="D49" s="37"/>
      <c r="E49" s="37"/>
      <c r="F49" s="37"/>
      <c r="G49" s="37">
        <v>5000</v>
      </c>
      <c r="H49" s="37"/>
    </row>
    <row r="50" spans="1:8" ht="31.5">
      <c r="A50" s="6" t="s">
        <v>21</v>
      </c>
      <c r="B50" s="6">
        <v>2017</v>
      </c>
      <c r="C50" s="37">
        <f t="shared" si="2"/>
        <v>7000</v>
      </c>
      <c r="D50" s="37"/>
      <c r="E50" s="37"/>
      <c r="F50" s="37"/>
      <c r="G50" s="37">
        <v>7000</v>
      </c>
      <c r="H50" s="37"/>
    </row>
    <row r="51" spans="1:8" ht="94.5" hidden="1" outlineLevel="1">
      <c r="A51" s="26" t="s">
        <v>15</v>
      </c>
      <c r="B51" s="26">
        <v>2015</v>
      </c>
      <c r="C51" s="37">
        <f>D51+E51+F51+H51</f>
        <v>0</v>
      </c>
      <c r="D51" s="37"/>
      <c r="E51" s="37"/>
      <c r="F51" s="37"/>
      <c r="G51" s="37">
        <f>6000-6000</f>
        <v>0</v>
      </c>
      <c r="H51" s="37"/>
    </row>
    <row r="52" spans="1:8" ht="63" collapsed="1">
      <c r="A52" s="11" t="s">
        <v>57</v>
      </c>
      <c r="B52" s="29">
        <v>2015</v>
      </c>
      <c r="C52" s="37">
        <f>D52+E52+F52+G52</f>
        <v>5000</v>
      </c>
      <c r="D52" s="37"/>
      <c r="E52" s="37"/>
      <c r="F52" s="37"/>
      <c r="G52" s="37">
        <v>5000</v>
      </c>
      <c r="H52" s="37">
        <v>0</v>
      </c>
    </row>
    <row r="53" spans="1:8" ht="15.75">
      <c r="A53" s="13" t="s">
        <v>49</v>
      </c>
      <c r="B53" s="14"/>
      <c r="C53" s="37">
        <f>D53+E53+F53+H53</f>
        <v>2855.4</v>
      </c>
      <c r="D53" s="40">
        <f>SUM(D43:D47)</f>
        <v>0</v>
      </c>
      <c r="E53" s="40">
        <f>SUM(E43:E47)</f>
        <v>0</v>
      </c>
      <c r="F53" s="40">
        <f>SUM(F43:F47)</f>
        <v>0</v>
      </c>
      <c r="G53" s="40">
        <f>SUM(G43:G52)</f>
        <v>101000</v>
      </c>
      <c r="H53" s="40">
        <f>SUM(H43:H52)</f>
        <v>2855.4</v>
      </c>
    </row>
    <row r="54" spans="1:8" ht="65.25" customHeight="1">
      <c r="A54" s="65" t="s">
        <v>65</v>
      </c>
      <c r="B54" s="65"/>
      <c r="C54" s="65"/>
      <c r="D54" s="65"/>
      <c r="E54" s="65"/>
      <c r="F54" s="65"/>
      <c r="G54" s="65"/>
      <c r="H54" s="65"/>
    </row>
    <row r="55" spans="1:8" ht="21.75" customHeight="1">
      <c r="A55" s="52" t="s">
        <v>53</v>
      </c>
      <c r="B55" s="6">
        <v>2015</v>
      </c>
      <c r="C55" s="37">
        <f aca="true" t="shared" si="3" ref="C55:C66">D55+E55+F55+G55</f>
        <v>181</v>
      </c>
      <c r="D55" s="39"/>
      <c r="E55" s="39"/>
      <c r="F55" s="39"/>
      <c r="G55" s="39">
        <v>181</v>
      </c>
      <c r="H55" s="40">
        <v>180.4</v>
      </c>
    </row>
    <row r="56" spans="1:8" ht="27" customHeight="1">
      <c r="A56" s="50"/>
      <c r="B56" s="25">
        <v>2016</v>
      </c>
      <c r="C56" s="37">
        <f t="shared" si="3"/>
        <v>5000</v>
      </c>
      <c r="D56" s="39"/>
      <c r="E56" s="39"/>
      <c r="F56" s="39"/>
      <c r="G56" s="40">
        <v>5000</v>
      </c>
      <c r="H56" s="40"/>
    </row>
    <row r="57" spans="1:68" ht="52.5" customHeight="1">
      <c r="A57" s="51"/>
      <c r="B57" s="25">
        <v>2017</v>
      </c>
      <c r="C57" s="37">
        <f t="shared" si="3"/>
        <v>5000</v>
      </c>
      <c r="D57" s="37"/>
      <c r="E57" s="37"/>
      <c r="F57" s="37"/>
      <c r="G57" s="40">
        <v>5000</v>
      </c>
      <c r="H57" s="4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ht="45" customHeight="1">
      <c r="A58" s="52" t="s">
        <v>52</v>
      </c>
      <c r="B58" s="18">
        <v>2015</v>
      </c>
      <c r="C58" s="37">
        <f t="shared" si="3"/>
        <v>1900</v>
      </c>
      <c r="D58" s="37"/>
      <c r="E58" s="37"/>
      <c r="F58" s="37"/>
      <c r="G58" s="40">
        <v>1900</v>
      </c>
      <c r="H58" s="40">
        <v>741.8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51.75" customHeight="1">
      <c r="A59" s="51"/>
      <c r="B59" s="25">
        <v>2016</v>
      </c>
      <c r="C59" s="37">
        <f t="shared" si="3"/>
        <v>1000</v>
      </c>
      <c r="D59" s="37"/>
      <c r="E59" s="37"/>
      <c r="F59" s="37"/>
      <c r="G59" s="37">
        <v>1000</v>
      </c>
      <c r="H59" s="3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ht="15.75">
      <c r="A60" s="53" t="s">
        <v>54</v>
      </c>
      <c r="B60" s="26">
        <v>2015</v>
      </c>
      <c r="C60" s="37">
        <f t="shared" si="3"/>
        <v>322.5</v>
      </c>
      <c r="D60" s="37"/>
      <c r="E60" s="37"/>
      <c r="F60" s="37"/>
      <c r="G60" s="37">
        <f>1500-1177.5</f>
        <v>322.5</v>
      </c>
      <c r="H60" s="37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ht="15.75">
      <c r="A61" s="50"/>
      <c r="B61" s="27">
        <v>2016</v>
      </c>
      <c r="C61" s="37">
        <f t="shared" si="3"/>
        <v>9500</v>
      </c>
      <c r="D61" s="37"/>
      <c r="E61" s="37"/>
      <c r="F61" s="37"/>
      <c r="G61" s="37">
        <v>9500</v>
      </c>
      <c r="H61" s="3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ht="15.75">
      <c r="A62" s="51"/>
      <c r="B62" s="27">
        <v>2017</v>
      </c>
      <c r="C62" s="37">
        <f t="shared" si="3"/>
        <v>16000</v>
      </c>
      <c r="D62" s="37"/>
      <c r="E62" s="37"/>
      <c r="F62" s="37"/>
      <c r="G62" s="37">
        <v>16000</v>
      </c>
      <c r="H62" s="3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ht="21" customHeight="1">
      <c r="A63" s="53" t="s">
        <v>55</v>
      </c>
      <c r="B63" s="26">
        <v>2015</v>
      </c>
      <c r="C63" s="37">
        <f t="shared" si="3"/>
        <v>500</v>
      </c>
      <c r="D63" s="37"/>
      <c r="E63" s="37"/>
      <c r="F63" s="37"/>
      <c r="G63" s="37">
        <v>500</v>
      </c>
      <c r="H63" s="37"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ht="21.75" customHeight="1">
      <c r="A64" s="54"/>
      <c r="B64" s="27">
        <v>2016</v>
      </c>
      <c r="C64" s="37">
        <f t="shared" si="3"/>
        <v>4000</v>
      </c>
      <c r="D64" s="37"/>
      <c r="E64" s="37"/>
      <c r="F64" s="37"/>
      <c r="G64" s="37">
        <v>4000</v>
      </c>
      <c r="H64" s="3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ht="23.25" customHeight="1">
      <c r="A65" s="55"/>
      <c r="B65" s="27">
        <v>2017</v>
      </c>
      <c r="C65" s="37">
        <f t="shared" si="3"/>
        <v>3000</v>
      </c>
      <c r="D65" s="37"/>
      <c r="E65" s="37"/>
      <c r="F65" s="37"/>
      <c r="G65" s="37">
        <v>3000</v>
      </c>
      <c r="H65" s="3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ht="45.75" customHeight="1">
      <c r="A66" s="12" t="s">
        <v>25</v>
      </c>
      <c r="B66" s="26">
        <v>2017</v>
      </c>
      <c r="C66" s="37">
        <f t="shared" si="3"/>
        <v>2500</v>
      </c>
      <c r="D66" s="37"/>
      <c r="E66" s="37"/>
      <c r="F66" s="37"/>
      <c r="G66" s="37">
        <v>2500</v>
      </c>
      <c r="H66" s="3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8" ht="16.5" customHeight="1">
      <c r="A67" s="11" t="s">
        <v>48</v>
      </c>
      <c r="B67" s="11"/>
      <c r="C67" s="37">
        <f aca="true" t="shared" si="4" ref="C67:H67">SUM(C55:C66)</f>
        <v>48903.5</v>
      </c>
      <c r="D67" s="39">
        <f t="shared" si="4"/>
        <v>0</v>
      </c>
      <c r="E67" s="39">
        <f t="shared" si="4"/>
        <v>0</v>
      </c>
      <c r="F67" s="39">
        <f t="shared" si="4"/>
        <v>0</v>
      </c>
      <c r="G67" s="37">
        <f t="shared" si="4"/>
        <v>48903.5</v>
      </c>
      <c r="H67" s="37">
        <f t="shared" si="4"/>
        <v>922.1999999999999</v>
      </c>
    </row>
    <row r="68" spans="1:8" ht="15.75">
      <c r="A68" s="5" t="s">
        <v>43</v>
      </c>
      <c r="B68" s="5"/>
      <c r="C68" s="37">
        <f aca="true" t="shared" si="5" ref="C68:H68">C53+C67+C41</f>
        <v>139007.44</v>
      </c>
      <c r="D68" s="39">
        <f t="shared" si="5"/>
        <v>0</v>
      </c>
      <c r="E68" s="39">
        <f t="shared" si="5"/>
        <v>3878.3</v>
      </c>
      <c r="F68" s="39">
        <f t="shared" si="5"/>
        <v>0</v>
      </c>
      <c r="G68" s="37">
        <f t="shared" si="5"/>
        <v>233273.74</v>
      </c>
      <c r="H68" s="37">
        <f t="shared" si="5"/>
        <v>3777.6</v>
      </c>
    </row>
    <row r="69" spans="1:8" ht="46.5" customHeight="1">
      <c r="A69" s="65" t="s">
        <v>66</v>
      </c>
      <c r="B69" s="65"/>
      <c r="C69" s="65"/>
      <c r="D69" s="65"/>
      <c r="E69" s="65"/>
      <c r="F69" s="65"/>
      <c r="G69" s="65"/>
      <c r="H69" s="65"/>
    </row>
    <row r="70" spans="1:8" ht="46.5" customHeight="1">
      <c r="A70" s="65" t="s">
        <v>67</v>
      </c>
      <c r="B70" s="65"/>
      <c r="C70" s="65"/>
      <c r="D70" s="65"/>
      <c r="E70" s="65"/>
      <c r="F70" s="65"/>
      <c r="G70" s="65"/>
      <c r="H70" s="65"/>
    </row>
    <row r="71" spans="1:8" ht="21" customHeight="1">
      <c r="A71" s="62" t="s">
        <v>12</v>
      </c>
      <c r="B71" s="20">
        <v>2015</v>
      </c>
      <c r="C71" s="37">
        <f>D71+E71+F71+G71</f>
        <v>6000</v>
      </c>
      <c r="D71" s="37"/>
      <c r="E71" s="37"/>
      <c r="F71" s="38"/>
      <c r="G71" s="37">
        <v>6000</v>
      </c>
      <c r="H71" s="37">
        <v>6000</v>
      </c>
    </row>
    <row r="72" spans="1:8" ht="26.25" customHeight="1">
      <c r="A72" s="63"/>
      <c r="B72" s="20">
        <v>2016</v>
      </c>
      <c r="C72" s="37">
        <f>D72+E72+F72+G72</f>
        <v>5000</v>
      </c>
      <c r="D72" s="37"/>
      <c r="E72" s="37"/>
      <c r="F72" s="38"/>
      <c r="G72" s="37">
        <v>5000</v>
      </c>
      <c r="H72" s="37"/>
    </row>
    <row r="73" spans="1:8" ht="24" customHeight="1">
      <c r="A73" s="64"/>
      <c r="B73" s="20">
        <v>2017</v>
      </c>
      <c r="C73" s="37">
        <f>D73+E73+F73+G73</f>
        <v>5000</v>
      </c>
      <c r="D73" s="37"/>
      <c r="E73" s="37"/>
      <c r="F73" s="38"/>
      <c r="G73" s="37">
        <v>5000</v>
      </c>
      <c r="H73" s="37"/>
    </row>
    <row r="74" spans="1:8" ht="22.5" customHeight="1">
      <c r="A74" s="13" t="s">
        <v>47</v>
      </c>
      <c r="B74" s="6"/>
      <c r="C74" s="37">
        <f aca="true" t="shared" si="6" ref="C74:H74">SUM(C71:C73)</f>
        <v>16000</v>
      </c>
      <c r="D74" s="37">
        <f t="shared" si="6"/>
        <v>0</v>
      </c>
      <c r="E74" s="37">
        <f t="shared" si="6"/>
        <v>0</v>
      </c>
      <c r="F74" s="37">
        <f t="shared" si="6"/>
        <v>0</v>
      </c>
      <c r="G74" s="37">
        <f t="shared" si="6"/>
        <v>16000</v>
      </c>
      <c r="H74" s="37">
        <f t="shared" si="6"/>
        <v>6000</v>
      </c>
    </row>
    <row r="75" spans="1:8" ht="95.25" customHeight="1">
      <c r="A75" s="58" t="s">
        <v>68</v>
      </c>
      <c r="B75" s="59"/>
      <c r="C75" s="59"/>
      <c r="D75" s="59"/>
      <c r="E75" s="59"/>
      <c r="F75" s="59"/>
      <c r="G75" s="59"/>
      <c r="H75" s="60"/>
    </row>
    <row r="76" spans="1:9" s="7" customFormat="1" ht="31.5" customHeight="1">
      <c r="A76" s="49" t="s">
        <v>22</v>
      </c>
      <c r="B76" s="6">
        <v>2015</v>
      </c>
      <c r="C76" s="37">
        <f>D76+E76+F76+G76</f>
        <v>3990</v>
      </c>
      <c r="D76" s="37"/>
      <c r="E76" s="37"/>
      <c r="F76" s="37"/>
      <c r="G76" s="37">
        <v>3990</v>
      </c>
      <c r="H76" s="37">
        <v>3906.6</v>
      </c>
      <c r="I76" s="28"/>
    </row>
    <row r="77" spans="1:8" s="7" customFormat="1" ht="24" customHeight="1">
      <c r="A77" s="56"/>
      <c r="B77" s="6">
        <v>2016</v>
      </c>
      <c r="C77" s="37">
        <f>D77+E77+F77+G77</f>
        <v>5500</v>
      </c>
      <c r="D77" s="37"/>
      <c r="E77" s="37"/>
      <c r="F77" s="37"/>
      <c r="G77" s="37">
        <v>5500</v>
      </c>
      <c r="H77" s="37"/>
    </row>
    <row r="78" spans="1:8" s="7" customFormat="1" ht="24" customHeight="1">
      <c r="A78" s="61"/>
      <c r="B78" s="6">
        <v>2017</v>
      </c>
      <c r="C78" s="37">
        <f>D78+E78+F78+G78</f>
        <v>2200</v>
      </c>
      <c r="D78" s="37"/>
      <c r="E78" s="37"/>
      <c r="F78" s="37"/>
      <c r="G78" s="37">
        <v>2200</v>
      </c>
      <c r="H78" s="37"/>
    </row>
    <row r="79" spans="1:8" s="7" customFormat="1" ht="108" customHeight="1">
      <c r="A79" s="21" t="s">
        <v>41</v>
      </c>
      <c r="B79" s="31">
        <v>2015</v>
      </c>
      <c r="C79" s="41">
        <f>D79+E79+F79+H79</f>
        <v>2095.14</v>
      </c>
      <c r="D79" s="41"/>
      <c r="E79" s="41"/>
      <c r="F79" s="41"/>
      <c r="G79" s="41">
        <v>2821</v>
      </c>
      <c r="H79" s="41">
        <v>2095.14</v>
      </c>
    </row>
    <row r="80" spans="1:8" s="7" customFormat="1" ht="76.5" customHeight="1">
      <c r="A80" s="24" t="s">
        <v>45</v>
      </c>
      <c r="B80" s="32">
        <v>2015</v>
      </c>
      <c r="C80" s="41">
        <f>D80+E80+F80+H80</f>
        <v>990</v>
      </c>
      <c r="D80" s="41"/>
      <c r="E80" s="41"/>
      <c r="F80" s="41"/>
      <c r="G80" s="41">
        <v>990</v>
      </c>
      <c r="H80" s="41">
        <v>990</v>
      </c>
    </row>
    <row r="81" spans="1:8" s="7" customFormat="1" ht="17.25" customHeight="1">
      <c r="A81" s="49" t="s">
        <v>23</v>
      </c>
      <c r="B81" s="6">
        <v>2015</v>
      </c>
      <c r="C81" s="37">
        <f aca="true" t="shared" si="7" ref="C81:C95">D81+E81+F81+G81</f>
        <v>0</v>
      </c>
      <c r="D81" s="37"/>
      <c r="E81" s="37"/>
      <c r="F81" s="37"/>
      <c r="G81" s="37">
        <v>0</v>
      </c>
      <c r="H81" s="37">
        <v>0</v>
      </c>
    </row>
    <row r="82" spans="1:8" s="7" customFormat="1" ht="21" customHeight="1">
      <c r="A82" s="56"/>
      <c r="B82" s="6">
        <v>2016</v>
      </c>
      <c r="C82" s="37">
        <f t="shared" si="7"/>
        <v>16800</v>
      </c>
      <c r="D82" s="37"/>
      <c r="E82" s="37"/>
      <c r="F82" s="37"/>
      <c r="G82" s="37">
        <v>16800</v>
      </c>
      <c r="H82" s="37"/>
    </row>
    <row r="83" spans="1:8" s="7" customFormat="1" ht="23.25" customHeight="1">
      <c r="A83" s="57"/>
      <c r="B83" s="6">
        <v>2017</v>
      </c>
      <c r="C83" s="37">
        <f t="shared" si="7"/>
        <v>11200</v>
      </c>
      <c r="D83" s="37"/>
      <c r="E83" s="37"/>
      <c r="F83" s="37"/>
      <c r="G83" s="37">
        <v>11200</v>
      </c>
      <c r="H83" s="37"/>
    </row>
    <row r="84" spans="1:8" s="7" customFormat="1" ht="15.75">
      <c r="A84" s="49" t="s">
        <v>13</v>
      </c>
      <c r="B84" s="6">
        <v>2015</v>
      </c>
      <c r="C84" s="37">
        <f t="shared" si="7"/>
        <v>36842.5</v>
      </c>
      <c r="D84" s="37"/>
      <c r="E84" s="37">
        <v>16142.5</v>
      </c>
      <c r="F84" s="45"/>
      <c r="G84" s="37">
        <v>20700</v>
      </c>
      <c r="H84" s="37">
        <v>13442.2</v>
      </c>
    </row>
    <row r="85" spans="1:8" s="7" customFormat="1" ht="15.75">
      <c r="A85" s="56"/>
      <c r="B85" s="6">
        <v>2016</v>
      </c>
      <c r="C85" s="37">
        <f t="shared" si="7"/>
        <v>23500</v>
      </c>
      <c r="D85" s="37"/>
      <c r="E85" s="37"/>
      <c r="F85" s="37"/>
      <c r="G85" s="37">
        <v>23500</v>
      </c>
      <c r="H85" s="37"/>
    </row>
    <row r="86" spans="1:8" s="7" customFormat="1" ht="15.75">
      <c r="A86" s="57"/>
      <c r="B86" s="34">
        <v>2017</v>
      </c>
      <c r="C86" s="37">
        <f t="shared" si="7"/>
        <v>24000</v>
      </c>
      <c r="D86" s="37"/>
      <c r="E86" s="37"/>
      <c r="F86" s="37"/>
      <c r="G86" s="37">
        <v>24000</v>
      </c>
      <c r="H86" s="37"/>
    </row>
    <row r="87" spans="1:8" s="7" customFormat="1" ht="24" customHeight="1">
      <c r="A87" s="49" t="s">
        <v>14</v>
      </c>
      <c r="B87" s="6">
        <v>2015</v>
      </c>
      <c r="C87" s="37">
        <f t="shared" si="7"/>
        <v>30363.8</v>
      </c>
      <c r="D87" s="37"/>
      <c r="E87" s="37">
        <v>3803.8</v>
      </c>
      <c r="F87" s="37">
        <v>500</v>
      </c>
      <c r="G87" s="37">
        <v>26060</v>
      </c>
      <c r="H87" s="37">
        <v>73.8</v>
      </c>
    </row>
    <row r="88" spans="1:8" s="7" customFormat="1" ht="24" customHeight="1">
      <c r="A88" s="50"/>
      <c r="B88" s="25">
        <v>2016</v>
      </c>
      <c r="C88" s="37">
        <f t="shared" si="7"/>
        <v>26700</v>
      </c>
      <c r="D88" s="37"/>
      <c r="E88" s="37"/>
      <c r="F88" s="37"/>
      <c r="G88" s="37">
        <v>26700</v>
      </c>
      <c r="H88" s="37"/>
    </row>
    <row r="89" spans="1:8" s="7" customFormat="1" ht="48" customHeight="1">
      <c r="A89" s="51"/>
      <c r="B89" s="25">
        <v>2017</v>
      </c>
      <c r="C89" s="37">
        <f t="shared" si="7"/>
        <v>27000</v>
      </c>
      <c r="D89" s="37"/>
      <c r="E89" s="37"/>
      <c r="F89" s="37"/>
      <c r="G89" s="37">
        <v>27000</v>
      </c>
      <c r="H89" s="37"/>
    </row>
    <row r="90" spans="1:9" s="7" customFormat="1" ht="15.75">
      <c r="A90" s="49" t="s">
        <v>24</v>
      </c>
      <c r="B90" s="6">
        <v>2015</v>
      </c>
      <c r="C90" s="37">
        <f t="shared" si="7"/>
        <v>5175</v>
      </c>
      <c r="D90" s="37"/>
      <c r="E90" s="37"/>
      <c r="F90" s="37">
        <f>200+2475</f>
        <v>2675</v>
      </c>
      <c r="G90" s="37">
        <v>2500</v>
      </c>
      <c r="H90" s="37"/>
      <c r="I90" s="28"/>
    </row>
    <row r="91" spans="1:8" s="7" customFormat="1" ht="15.75">
      <c r="A91" s="50"/>
      <c r="B91" s="25">
        <v>2016</v>
      </c>
      <c r="C91" s="37">
        <f t="shared" si="7"/>
        <v>2500</v>
      </c>
      <c r="D91" s="37"/>
      <c r="E91" s="37"/>
      <c r="F91" s="37"/>
      <c r="G91" s="37">
        <v>2500</v>
      </c>
      <c r="H91" s="37"/>
    </row>
    <row r="92" spans="1:8" s="7" customFormat="1" ht="15.75">
      <c r="A92" s="51"/>
      <c r="B92" s="25">
        <v>2017</v>
      </c>
      <c r="C92" s="37">
        <f t="shared" si="7"/>
        <v>2500</v>
      </c>
      <c r="D92" s="37"/>
      <c r="E92" s="37"/>
      <c r="F92" s="37"/>
      <c r="G92" s="37">
        <v>2500</v>
      </c>
      <c r="H92" s="37"/>
    </row>
    <row r="93" spans="1:8" s="7" customFormat="1" ht="48" customHeight="1">
      <c r="A93" s="17" t="s">
        <v>44</v>
      </c>
      <c r="B93" s="25">
        <v>2015</v>
      </c>
      <c r="C93" s="37">
        <f t="shared" si="7"/>
        <v>15000</v>
      </c>
      <c r="D93" s="37"/>
      <c r="E93" s="37">
        <v>10000</v>
      </c>
      <c r="F93" s="37"/>
      <c r="G93" s="37">
        <v>5000</v>
      </c>
      <c r="H93" s="37">
        <v>243</v>
      </c>
    </row>
    <row r="94" spans="1:8" s="7" customFormat="1" ht="30.75" customHeight="1">
      <c r="A94" s="17" t="s">
        <v>46</v>
      </c>
      <c r="B94" s="25">
        <v>2015</v>
      </c>
      <c r="C94" s="37">
        <f t="shared" si="7"/>
        <v>2200</v>
      </c>
      <c r="D94" s="37"/>
      <c r="E94" s="37"/>
      <c r="F94" s="37"/>
      <c r="G94" s="37">
        <f>2000+200</f>
        <v>2200</v>
      </c>
      <c r="H94" s="37">
        <v>0</v>
      </c>
    </row>
    <row r="95" spans="1:8" s="7" customFormat="1" ht="232.5" customHeight="1">
      <c r="A95" s="17" t="s">
        <v>70</v>
      </c>
      <c r="B95" s="25">
        <v>2015</v>
      </c>
      <c r="C95" s="37">
        <f t="shared" si="7"/>
        <v>4200</v>
      </c>
      <c r="D95" s="37"/>
      <c r="E95" s="37"/>
      <c r="F95" s="37"/>
      <c r="G95" s="37">
        <f>5000-800</f>
        <v>4200</v>
      </c>
      <c r="H95" s="37">
        <v>0</v>
      </c>
    </row>
    <row r="96" spans="1:8" s="7" customFormat="1" ht="16.5" customHeight="1">
      <c r="A96" s="17" t="s">
        <v>40</v>
      </c>
      <c r="B96" s="25">
        <v>2015</v>
      </c>
      <c r="C96" s="37">
        <f>D96+E96+F96+G96</f>
        <v>3543</v>
      </c>
      <c r="D96" s="37"/>
      <c r="E96" s="37"/>
      <c r="F96" s="37">
        <v>2000</v>
      </c>
      <c r="G96" s="37">
        <f>3200-1457-200</f>
        <v>1543</v>
      </c>
      <c r="H96" s="37">
        <v>0</v>
      </c>
    </row>
    <row r="97" spans="1:8" ht="18.75" customHeight="1">
      <c r="A97" s="5" t="s">
        <v>61</v>
      </c>
      <c r="B97" s="5"/>
      <c r="C97" s="40">
        <f>SUM(C76:C96)</f>
        <v>246299.44</v>
      </c>
      <c r="D97" s="40">
        <f>SUM(D76:D83)</f>
        <v>0</v>
      </c>
      <c r="E97" s="40">
        <f>SUM(E76:E83)</f>
        <v>0</v>
      </c>
      <c r="F97" s="40">
        <f>SUM(F76:F83)</f>
        <v>0</v>
      </c>
      <c r="G97" s="40">
        <f>SUM(G76:G96)</f>
        <v>211904</v>
      </c>
      <c r="H97" s="40">
        <f>SUM(H76:H96)</f>
        <v>20750.74</v>
      </c>
    </row>
    <row r="98" spans="1:8" ht="18.75" customHeight="1">
      <c r="A98" s="5" t="s">
        <v>43</v>
      </c>
      <c r="B98" s="5"/>
      <c r="C98" s="40">
        <f aca="true" t="shared" si="8" ref="C98:H98">C97</f>
        <v>246299.44</v>
      </c>
      <c r="D98" s="40">
        <f t="shared" si="8"/>
        <v>0</v>
      </c>
      <c r="E98" s="40">
        <f t="shared" si="8"/>
        <v>0</v>
      </c>
      <c r="F98" s="40">
        <f t="shared" si="8"/>
        <v>0</v>
      </c>
      <c r="G98" s="40">
        <f t="shared" si="8"/>
        <v>211904</v>
      </c>
      <c r="H98" s="40">
        <f t="shared" si="8"/>
        <v>20750.74</v>
      </c>
    </row>
    <row r="99" spans="1:8" ht="37.5">
      <c r="A99" s="15" t="s">
        <v>28</v>
      </c>
      <c r="B99" s="15"/>
      <c r="C99" s="37">
        <f>D99+E99+F99+G99</f>
        <v>502700.33999999997</v>
      </c>
      <c r="D99" s="40">
        <f>D100+D101+D102</f>
        <v>0</v>
      </c>
      <c r="E99" s="40">
        <f>E100+E101+E102</f>
        <v>33824.6</v>
      </c>
      <c r="F99" s="40">
        <f>F100+F101+F102</f>
        <v>5175</v>
      </c>
      <c r="G99" s="40">
        <f>G100+G101+G102</f>
        <v>463700.74</v>
      </c>
      <c r="H99" s="40">
        <f>H100+H101+H102</f>
        <v>34077.2</v>
      </c>
    </row>
    <row r="100" spans="1:8" ht="18.75" customHeight="1">
      <c r="A100" s="16" t="s">
        <v>29</v>
      </c>
      <c r="B100" s="16"/>
      <c r="C100" s="37">
        <f>D100+E100+F100+G100</f>
        <v>182800.34</v>
      </c>
      <c r="D100" s="42">
        <f>D20+D23+D29+D32+D35+D38+D39+D43+D46+D47+D51+D55+D58+D60+D63+D76+D81+D84+D87+D90+D93+D94+D95+D96+D71</f>
        <v>0</v>
      </c>
      <c r="E100" s="42">
        <f>E20+E23+E29+E32+E35+E38+E39+E43+E46+E47+E51+E55+E58+E60+E63+E76+E81+E84+E87+E90+E93+E94+E95+E96+E71</f>
        <v>33824.6</v>
      </c>
      <c r="F100" s="42">
        <f>F20+F23+F29+F32+F35+F38+F39+F43+F46+F47+F51+F55+F58+F60+F63+F76+F81+F84+F87+F90+F93+F94+F95+F96+F71</f>
        <v>5175</v>
      </c>
      <c r="G100" s="42">
        <f>G20+G23+G29+G32+G35+G38+G39+G43+G46+G47+G51+G55+G58+G60+G63+G76+G81+G84+G87+G90+G40+G52+G93+G94+G95+G96+G71</f>
        <v>143800.74</v>
      </c>
      <c r="H100" s="42">
        <f>H20+H23+H29+H32+H35+H38+H39+H43+H46+H47+H51+H55+H58+H60+H63+H76+H81+H84+H87+H90+H40+H52+H93+H94+H95+H96+H71</f>
        <v>34077.2</v>
      </c>
    </row>
    <row r="101" spans="1:8" s="8" customFormat="1" ht="18.75" customHeight="1">
      <c r="A101" s="16" t="s">
        <v>30</v>
      </c>
      <c r="B101" s="16"/>
      <c r="C101" s="37">
        <f>D101+E101+F101+G101</f>
        <v>159500</v>
      </c>
      <c r="D101" s="42">
        <f>D24+D30+D33+D36+D44+D48+D49+D56+D59+D61+D64+D77+D82+D85+D88+D91</f>
        <v>0</v>
      </c>
      <c r="E101" s="42">
        <f>E24+E30+E33+E36+E44+E48+E49+E56+E59+E61+E64+E77+E82+E85+E88+E91</f>
        <v>0</v>
      </c>
      <c r="F101" s="42">
        <f>F24+F30+F33+F36+F44+F48+F49+F56+F59+F61+F64+F77+F82+F85+F88+F91</f>
        <v>0</v>
      </c>
      <c r="G101" s="42">
        <f>G24+G30+G33+G36+G44+G48+G49+G56+G59+G61+G64+G77+G82+G85+G88+G91+G72</f>
        <v>159500</v>
      </c>
      <c r="H101" s="42">
        <f>H24+H30+H33+H36+H44+H48+H49+H56+H59+H61+H64+H77+H82+H85+H88+H91+H72</f>
        <v>0</v>
      </c>
    </row>
    <row r="102" spans="1:8" ht="16.5" customHeight="1">
      <c r="A102" s="16" t="s">
        <v>31</v>
      </c>
      <c r="B102" s="16"/>
      <c r="C102" s="37">
        <f>D102+E102+F102+G102</f>
        <v>160400</v>
      </c>
      <c r="D102" s="42">
        <f>D25+D31+D34+D37+D45+D50+D57+D62+D65+D66+D78+D83+D86+D89+D92</f>
        <v>0</v>
      </c>
      <c r="E102" s="42">
        <f>E25+E31+E34+E37+E45+E50+E57+E62+E65+E66+E78+E83+E86+E89+E92</f>
        <v>0</v>
      </c>
      <c r="F102" s="42">
        <f>F25+F31+F34+F37+F45+F50+F57+F62+F65+F66+F78+F83+F86+F89+F92</f>
        <v>0</v>
      </c>
      <c r="G102" s="42">
        <f>G25+G31+G34+G37+G45+G50+G57+G62+G65+G66+G78+G83+G86+G89+G92+G73</f>
        <v>160400</v>
      </c>
      <c r="H102" s="42">
        <f>H25+H31+H34+H37+H45+H50+H57+H62+H65+H66+H78+H83+H86+H89+H92+H73</f>
        <v>0</v>
      </c>
    </row>
    <row r="103" spans="1:9" ht="75">
      <c r="A103" s="15" t="s">
        <v>35</v>
      </c>
      <c r="B103" s="15"/>
      <c r="C103" s="40">
        <f aca="true" t="shared" si="9" ref="C103:H103">C104+C105+C106</f>
        <v>518259.04000000004</v>
      </c>
      <c r="D103" s="40">
        <f t="shared" si="9"/>
        <v>0</v>
      </c>
      <c r="E103" s="40">
        <f t="shared" si="9"/>
        <v>43894.6</v>
      </c>
      <c r="F103" s="40">
        <f t="shared" si="9"/>
        <v>5175</v>
      </c>
      <c r="G103" s="40">
        <f t="shared" si="9"/>
        <v>469189.44</v>
      </c>
      <c r="H103" s="40">
        <f t="shared" si="9"/>
        <v>37907.5</v>
      </c>
      <c r="I103" s="48"/>
    </row>
    <row r="104" spans="1:68" ht="18.75">
      <c r="A104" s="16" t="s">
        <v>29</v>
      </c>
      <c r="B104" s="16"/>
      <c r="C104" s="37">
        <f>D104+E104+F104+G104</f>
        <v>198359.04</v>
      </c>
      <c r="D104" s="42">
        <f>D100+D15</f>
        <v>0</v>
      </c>
      <c r="E104" s="42">
        <f>E100+E15</f>
        <v>43894.6</v>
      </c>
      <c r="F104" s="42">
        <f>F100+F15</f>
        <v>5175</v>
      </c>
      <c r="G104" s="42">
        <f>G100+G15</f>
        <v>149289.44</v>
      </c>
      <c r="H104" s="42">
        <f>H100+H15</f>
        <v>37907.5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ht="18.75">
      <c r="A105" s="16" t="s">
        <v>30</v>
      </c>
      <c r="B105" s="16"/>
      <c r="C105" s="37">
        <f>D105+E105+F105+G105</f>
        <v>159500</v>
      </c>
      <c r="D105" s="42">
        <f aca="true" t="shared" si="10" ref="D105:H106">D101</f>
        <v>0</v>
      </c>
      <c r="E105" s="42">
        <f t="shared" si="10"/>
        <v>0</v>
      </c>
      <c r="F105" s="42">
        <f t="shared" si="10"/>
        <v>0</v>
      </c>
      <c r="G105" s="42">
        <f>G101</f>
        <v>159500</v>
      </c>
      <c r="H105" s="42">
        <f t="shared" si="10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ht="18.75">
      <c r="A106" s="16" t="s">
        <v>31</v>
      </c>
      <c r="B106" s="16"/>
      <c r="C106" s="37">
        <f>D106+E106+F106+G106</f>
        <v>160400</v>
      </c>
      <c r="D106" s="42">
        <f t="shared" si="10"/>
        <v>0</v>
      </c>
      <c r="E106" s="42">
        <f t="shared" si="10"/>
        <v>0</v>
      </c>
      <c r="F106" s="42">
        <f t="shared" si="10"/>
        <v>0</v>
      </c>
      <c r="G106" s="42">
        <f>G102</f>
        <v>160400</v>
      </c>
      <c r="H106" s="42">
        <f t="shared" si="10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ht="12.75">
      <c r="A107" s="2"/>
      <c r="B107" s="2"/>
      <c r="C107" s="36"/>
      <c r="D107" s="36"/>
      <c r="E107" s="36"/>
      <c r="F107" s="36"/>
      <c r="G107" s="36"/>
      <c r="H107" s="3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ht="12.75">
      <c r="A108" s="2"/>
      <c r="B108" s="2"/>
      <c r="C108" s="36"/>
      <c r="D108" s="36"/>
      <c r="E108" s="36"/>
      <c r="F108" s="36"/>
      <c r="G108" s="36"/>
      <c r="H108" s="3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ht="12.75">
      <c r="A109" s="2"/>
      <c r="B109" s="2"/>
      <c r="C109" s="36"/>
      <c r="D109" s="36"/>
      <c r="E109" s="36"/>
      <c r="F109" s="36"/>
      <c r="G109" s="36"/>
      <c r="H109" s="3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ht="12.75">
      <c r="A110" s="2"/>
      <c r="B110" s="2"/>
      <c r="C110" s="36"/>
      <c r="D110" s="36"/>
      <c r="E110" s="36"/>
      <c r="F110" s="36"/>
      <c r="G110" s="36"/>
      <c r="H110" s="3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ht="12.75">
      <c r="A111" s="2"/>
      <c r="B111" s="2"/>
      <c r="C111" s="36"/>
      <c r="D111" s="36"/>
      <c r="E111" s="36"/>
      <c r="F111" s="36"/>
      <c r="G111" s="36"/>
      <c r="H111" s="3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ht="12.75">
      <c r="A112" s="2"/>
      <c r="B112" s="2"/>
      <c r="C112" s="36"/>
      <c r="D112" s="36"/>
      <c r="E112" s="36"/>
      <c r="F112" s="36"/>
      <c r="G112" s="36"/>
      <c r="H112" s="3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2.75">
      <c r="A113" s="2"/>
      <c r="B113" s="2"/>
      <c r="C113" s="36"/>
      <c r="D113" s="36"/>
      <c r="E113" s="36"/>
      <c r="F113" s="36"/>
      <c r="G113" s="36"/>
      <c r="H113" s="3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2.75">
      <c r="A114" s="2"/>
      <c r="B114" s="2"/>
      <c r="C114" s="36"/>
      <c r="D114" s="36"/>
      <c r="E114" s="36"/>
      <c r="F114" s="36"/>
      <c r="G114" s="36"/>
      <c r="H114" s="3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2.75">
      <c r="A115" s="2"/>
      <c r="B115" s="2"/>
      <c r="C115" s="36"/>
      <c r="D115" s="36"/>
      <c r="E115" s="36"/>
      <c r="F115" s="36"/>
      <c r="G115" s="36"/>
      <c r="H115" s="3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2.75">
      <c r="A116" s="2"/>
      <c r="B116" s="2"/>
      <c r="C116" s="36"/>
      <c r="D116" s="36"/>
      <c r="E116" s="36"/>
      <c r="F116" s="36"/>
      <c r="G116" s="36"/>
      <c r="H116" s="3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2.75">
      <c r="A117" s="2"/>
      <c r="B117" s="2"/>
      <c r="C117" s="36"/>
      <c r="D117" s="36"/>
      <c r="E117" s="36"/>
      <c r="F117" s="36"/>
      <c r="G117" s="36"/>
      <c r="H117" s="3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2.75">
      <c r="A118" s="2"/>
      <c r="B118" s="2"/>
      <c r="C118" s="36"/>
      <c r="D118" s="36"/>
      <c r="E118" s="36"/>
      <c r="F118" s="36"/>
      <c r="G118" s="36"/>
      <c r="H118" s="3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2.75">
      <c r="A119" s="2"/>
      <c r="B119" s="2"/>
      <c r="C119" s="36"/>
      <c r="D119" s="36"/>
      <c r="E119" s="36"/>
      <c r="F119" s="36"/>
      <c r="G119" s="36"/>
      <c r="H119" s="3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2.75">
      <c r="A120" s="2"/>
      <c r="B120" s="2"/>
      <c r="C120" s="36"/>
      <c r="D120" s="36"/>
      <c r="E120" s="36"/>
      <c r="F120" s="36"/>
      <c r="G120" s="36"/>
      <c r="H120" s="3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2.75">
      <c r="A121" s="2"/>
      <c r="B121" s="2"/>
      <c r="C121" s="36"/>
      <c r="D121" s="36"/>
      <c r="E121" s="36"/>
      <c r="F121" s="36"/>
      <c r="G121" s="36"/>
      <c r="H121" s="3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2.75">
      <c r="A122" s="2"/>
      <c r="B122" s="2"/>
      <c r="C122" s="36"/>
      <c r="D122" s="36"/>
      <c r="E122" s="36"/>
      <c r="F122" s="36"/>
      <c r="G122" s="36"/>
      <c r="H122" s="3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2.75">
      <c r="A123" s="2"/>
      <c r="B123" s="2"/>
      <c r="C123" s="36"/>
      <c r="D123" s="36"/>
      <c r="E123" s="36"/>
      <c r="F123" s="36"/>
      <c r="G123" s="36"/>
      <c r="H123" s="3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2.75">
      <c r="A124" s="2"/>
      <c r="B124" s="2"/>
      <c r="C124" s="36"/>
      <c r="D124" s="36"/>
      <c r="E124" s="36"/>
      <c r="F124" s="36"/>
      <c r="G124" s="36"/>
      <c r="H124" s="3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2.75">
      <c r="A125" s="2"/>
      <c r="B125" s="2"/>
      <c r="C125" s="36"/>
      <c r="D125" s="36"/>
      <c r="E125" s="36"/>
      <c r="F125" s="36"/>
      <c r="G125" s="36"/>
      <c r="H125" s="3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2.75">
      <c r="A126" s="2"/>
      <c r="B126" s="2"/>
      <c r="C126" s="36"/>
      <c r="D126" s="36"/>
      <c r="E126" s="36"/>
      <c r="F126" s="36"/>
      <c r="G126" s="36"/>
      <c r="H126" s="3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2.75">
      <c r="A127" s="2"/>
      <c r="B127" s="2"/>
      <c r="C127" s="36"/>
      <c r="D127" s="36"/>
      <c r="E127" s="36"/>
      <c r="F127" s="36"/>
      <c r="G127" s="36"/>
      <c r="H127" s="3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2.75">
      <c r="A128" s="2"/>
      <c r="B128" s="2"/>
      <c r="C128" s="36"/>
      <c r="D128" s="36"/>
      <c r="E128" s="36"/>
      <c r="F128" s="36"/>
      <c r="G128" s="36"/>
      <c r="H128" s="3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2.75">
      <c r="A129" s="2"/>
      <c r="B129" s="2"/>
      <c r="C129" s="36"/>
      <c r="D129" s="36"/>
      <c r="E129" s="36"/>
      <c r="F129" s="36"/>
      <c r="G129" s="36"/>
      <c r="H129" s="3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2.75">
      <c r="A130" s="2"/>
      <c r="B130" s="2"/>
      <c r="C130" s="36"/>
      <c r="D130" s="36"/>
      <c r="E130" s="36"/>
      <c r="F130" s="36"/>
      <c r="G130" s="36"/>
      <c r="H130" s="3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12.75">
      <c r="A131" s="2"/>
      <c r="B131" s="2"/>
      <c r="C131" s="36"/>
      <c r="D131" s="36"/>
      <c r="E131" s="36"/>
      <c r="F131" s="36"/>
      <c r="G131" s="36"/>
      <c r="H131" s="3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ht="12.75">
      <c r="A132" s="2"/>
      <c r="B132" s="2"/>
      <c r="C132" s="36"/>
      <c r="D132" s="36"/>
      <c r="E132" s="36"/>
      <c r="F132" s="36"/>
      <c r="G132" s="36"/>
      <c r="H132" s="3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ht="12.75">
      <c r="A133" s="2"/>
      <c r="B133" s="2"/>
      <c r="C133" s="36"/>
      <c r="D133" s="36"/>
      <c r="E133" s="36"/>
      <c r="F133" s="36"/>
      <c r="G133" s="36"/>
      <c r="H133" s="3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ht="12.75">
      <c r="A134" s="2"/>
      <c r="B134" s="2"/>
      <c r="C134" s="36"/>
      <c r="D134" s="36"/>
      <c r="E134" s="36"/>
      <c r="F134" s="36"/>
      <c r="G134" s="36"/>
      <c r="H134" s="3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2.75">
      <c r="A135" s="2"/>
      <c r="B135" s="2"/>
      <c r="C135" s="36"/>
      <c r="D135" s="36"/>
      <c r="E135" s="36"/>
      <c r="F135" s="36"/>
      <c r="G135" s="36"/>
      <c r="H135" s="3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ht="12.75">
      <c r="A136" s="2"/>
      <c r="B136" s="2"/>
      <c r="C136" s="36"/>
      <c r="D136" s="36"/>
      <c r="E136" s="36"/>
      <c r="F136" s="36"/>
      <c r="G136" s="36"/>
      <c r="H136" s="3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ht="12.75">
      <c r="A137" s="2"/>
      <c r="B137" s="2"/>
      <c r="C137" s="36"/>
      <c r="D137" s="36"/>
      <c r="E137" s="36"/>
      <c r="F137" s="36"/>
      <c r="G137" s="36"/>
      <c r="H137" s="3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ht="12.75">
      <c r="A138" s="2"/>
      <c r="B138" s="2"/>
      <c r="C138" s="36"/>
      <c r="D138" s="36"/>
      <c r="E138" s="36"/>
      <c r="F138" s="36"/>
      <c r="G138" s="36"/>
      <c r="H138" s="3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2.75">
      <c r="A139" s="2"/>
      <c r="B139" s="2"/>
      <c r="C139" s="36"/>
      <c r="D139" s="36"/>
      <c r="E139" s="36"/>
      <c r="F139" s="36"/>
      <c r="G139" s="36"/>
      <c r="H139" s="3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ht="12.75">
      <c r="A140" s="2"/>
      <c r="B140" s="2"/>
      <c r="C140" s="36"/>
      <c r="D140" s="36"/>
      <c r="E140" s="36"/>
      <c r="F140" s="36"/>
      <c r="G140" s="36"/>
      <c r="H140" s="3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ht="12.75">
      <c r="A141" s="2"/>
      <c r="B141" s="2"/>
      <c r="C141" s="36"/>
      <c r="D141" s="36"/>
      <c r="E141" s="36"/>
      <c r="F141" s="36"/>
      <c r="G141" s="36"/>
      <c r="H141" s="3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ht="12.75">
      <c r="A142" s="2"/>
      <c r="B142" s="2"/>
      <c r="C142" s="36"/>
      <c r="D142" s="36"/>
      <c r="E142" s="36"/>
      <c r="F142" s="36"/>
      <c r="G142" s="36"/>
      <c r="H142" s="3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2.75">
      <c r="A143" s="2"/>
      <c r="B143" s="2"/>
      <c r="C143" s="36"/>
      <c r="D143" s="36"/>
      <c r="E143" s="36"/>
      <c r="F143" s="36"/>
      <c r="G143" s="36"/>
      <c r="H143" s="3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ht="12.75">
      <c r="A144" s="2"/>
      <c r="B144" s="2"/>
      <c r="C144" s="36"/>
      <c r="D144" s="36"/>
      <c r="E144" s="36"/>
      <c r="F144" s="36"/>
      <c r="G144" s="36"/>
      <c r="H144" s="3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ht="12.75">
      <c r="A145" s="2"/>
      <c r="B145" s="2"/>
      <c r="C145" s="36"/>
      <c r="D145" s="36"/>
      <c r="E145" s="36"/>
      <c r="F145" s="36"/>
      <c r="G145" s="36"/>
      <c r="H145" s="3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ht="12.75">
      <c r="A146" s="2"/>
      <c r="B146" s="2"/>
      <c r="C146" s="36"/>
      <c r="D146" s="36"/>
      <c r="E146" s="36"/>
      <c r="F146" s="36"/>
      <c r="G146" s="36"/>
      <c r="H146" s="3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2.75">
      <c r="A147" s="2"/>
      <c r="B147" s="2"/>
      <c r="C147" s="36"/>
      <c r="D147" s="36"/>
      <c r="E147" s="36"/>
      <c r="F147" s="36"/>
      <c r="G147" s="36"/>
      <c r="H147" s="3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2.75">
      <c r="A148" s="2"/>
      <c r="B148" s="2"/>
      <c r="C148" s="36"/>
      <c r="D148" s="36"/>
      <c r="E148" s="36"/>
      <c r="F148" s="36"/>
      <c r="G148" s="36"/>
      <c r="H148" s="3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ht="12.75">
      <c r="A149" s="2"/>
      <c r="B149" s="2"/>
      <c r="C149" s="36"/>
      <c r="D149" s="36"/>
      <c r="E149" s="36"/>
      <c r="F149" s="36"/>
      <c r="G149" s="36"/>
      <c r="H149" s="3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ht="12.75">
      <c r="A150" s="2"/>
      <c r="B150" s="2"/>
      <c r="C150" s="36"/>
      <c r="D150" s="36"/>
      <c r="E150" s="36"/>
      <c r="F150" s="36"/>
      <c r="G150" s="36"/>
      <c r="H150" s="3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ht="12.75">
      <c r="A151" s="2"/>
      <c r="B151" s="2"/>
      <c r="C151" s="36"/>
      <c r="D151" s="36"/>
      <c r="E151" s="36"/>
      <c r="F151" s="36"/>
      <c r="G151" s="36"/>
      <c r="H151" s="3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2.75">
      <c r="A152" s="2"/>
      <c r="B152" s="2"/>
      <c r="C152" s="36"/>
      <c r="D152" s="36"/>
      <c r="E152" s="36"/>
      <c r="F152" s="36"/>
      <c r="G152" s="36"/>
      <c r="H152" s="3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2.75">
      <c r="A153" s="2"/>
      <c r="B153" s="2"/>
      <c r="C153" s="36"/>
      <c r="D153" s="36"/>
      <c r="E153" s="36"/>
      <c r="F153" s="36"/>
      <c r="G153" s="36"/>
      <c r="H153" s="3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2.75">
      <c r="A154" s="2"/>
      <c r="B154" s="2"/>
      <c r="C154" s="36"/>
      <c r="D154" s="36"/>
      <c r="E154" s="36"/>
      <c r="F154" s="36"/>
      <c r="G154" s="36"/>
      <c r="H154" s="3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2.75">
      <c r="A155" s="2"/>
      <c r="B155" s="2"/>
      <c r="C155" s="36"/>
      <c r="D155" s="36"/>
      <c r="E155" s="36"/>
      <c r="F155" s="36"/>
      <c r="G155" s="36"/>
      <c r="H155" s="3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2.75">
      <c r="A156" s="2"/>
      <c r="B156" s="2"/>
      <c r="C156" s="36"/>
      <c r="D156" s="36"/>
      <c r="E156" s="36"/>
      <c r="F156" s="36"/>
      <c r="G156" s="36"/>
      <c r="H156" s="3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2.75">
      <c r="A157" s="2"/>
      <c r="B157" s="2"/>
      <c r="C157" s="36"/>
      <c r="D157" s="36"/>
      <c r="E157" s="36"/>
      <c r="F157" s="36"/>
      <c r="G157" s="36"/>
      <c r="H157" s="3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ht="12.75">
      <c r="A158" s="2"/>
      <c r="B158" s="2"/>
      <c r="C158" s="36"/>
      <c r="D158" s="36"/>
      <c r="E158" s="36"/>
      <c r="F158" s="36"/>
      <c r="G158" s="36"/>
      <c r="H158" s="3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ht="12.75">
      <c r="A159" s="2"/>
      <c r="B159" s="2"/>
      <c r="C159" s="36"/>
      <c r="D159" s="36"/>
      <c r="E159" s="36"/>
      <c r="F159" s="36"/>
      <c r="G159" s="36"/>
      <c r="H159" s="3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2.75">
      <c r="A160" s="2"/>
      <c r="B160" s="2"/>
      <c r="C160" s="36"/>
      <c r="D160" s="36"/>
      <c r="E160" s="36"/>
      <c r="F160" s="36"/>
      <c r="G160" s="36"/>
      <c r="H160" s="3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2.75">
      <c r="A161" s="2"/>
      <c r="B161" s="2"/>
      <c r="C161" s="36"/>
      <c r="D161" s="36"/>
      <c r="E161" s="36"/>
      <c r="F161" s="36"/>
      <c r="G161" s="36"/>
      <c r="H161" s="3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2.75">
      <c r="A162" s="2"/>
      <c r="B162" s="2"/>
      <c r="C162" s="36"/>
      <c r="D162" s="36"/>
      <c r="E162" s="36"/>
      <c r="F162" s="36"/>
      <c r="G162" s="36"/>
      <c r="H162" s="3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2.75">
      <c r="A163" s="2"/>
      <c r="B163" s="2"/>
      <c r="C163" s="36"/>
      <c r="D163" s="36"/>
      <c r="E163" s="36"/>
      <c r="F163" s="36"/>
      <c r="G163" s="36"/>
      <c r="H163" s="36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2.75">
      <c r="A164" s="2"/>
      <c r="B164" s="2"/>
      <c r="C164" s="36"/>
      <c r="D164" s="36"/>
      <c r="E164" s="36"/>
      <c r="F164" s="36"/>
      <c r="G164" s="36"/>
      <c r="H164" s="3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2.75">
      <c r="A165" s="2"/>
      <c r="B165" s="2"/>
      <c r="C165" s="36"/>
      <c r="D165" s="36"/>
      <c r="E165" s="36"/>
      <c r="F165" s="36"/>
      <c r="G165" s="36"/>
      <c r="H165" s="3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2.75">
      <c r="A166" s="2"/>
      <c r="B166" s="2"/>
      <c r="C166" s="36"/>
      <c r="D166" s="36"/>
      <c r="E166" s="36"/>
      <c r="F166" s="36"/>
      <c r="G166" s="36"/>
      <c r="H166" s="3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2.75">
      <c r="A167" s="2"/>
      <c r="B167" s="2"/>
      <c r="C167" s="36"/>
      <c r="D167" s="36"/>
      <c r="E167" s="36"/>
      <c r="F167" s="36"/>
      <c r="G167" s="36"/>
      <c r="H167" s="3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ht="12.75">
      <c r="A168" s="2"/>
      <c r="B168" s="2"/>
      <c r="C168" s="36"/>
      <c r="D168" s="36"/>
      <c r="E168" s="36"/>
      <c r="F168" s="36"/>
      <c r="G168" s="36"/>
      <c r="H168" s="36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ht="12.75">
      <c r="A169" s="2"/>
      <c r="B169" s="2"/>
      <c r="C169" s="36"/>
      <c r="D169" s="36"/>
      <c r="E169" s="36"/>
      <c r="F169" s="36"/>
      <c r="G169" s="36"/>
      <c r="H169" s="36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ht="12.75">
      <c r="A170" s="2"/>
      <c r="B170" s="2"/>
      <c r="C170" s="36"/>
      <c r="D170" s="36"/>
      <c r="E170" s="36"/>
      <c r="F170" s="36"/>
      <c r="G170" s="36"/>
      <c r="H170" s="36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ht="12.75">
      <c r="A171" s="2"/>
      <c r="B171" s="2"/>
      <c r="C171" s="36"/>
      <c r="D171" s="36"/>
      <c r="E171" s="36"/>
      <c r="F171" s="36"/>
      <c r="G171" s="36"/>
      <c r="H171" s="36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2.75">
      <c r="A172" s="2"/>
      <c r="B172" s="2"/>
      <c r="C172" s="36"/>
      <c r="D172" s="36"/>
      <c r="E172" s="36"/>
      <c r="F172" s="36"/>
      <c r="G172" s="36"/>
      <c r="H172" s="36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ht="12.75">
      <c r="A173" s="2"/>
      <c r="B173" s="2"/>
      <c r="C173" s="36"/>
      <c r="D173" s="36"/>
      <c r="E173" s="36"/>
      <c r="F173" s="36"/>
      <c r="G173" s="36"/>
      <c r="H173" s="36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ht="12.75">
      <c r="A174" s="2"/>
      <c r="B174" s="2"/>
      <c r="C174" s="36"/>
      <c r="D174" s="36"/>
      <c r="E174" s="36"/>
      <c r="F174" s="36"/>
      <c r="G174" s="36"/>
      <c r="H174" s="36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ht="12.75">
      <c r="A175" s="2"/>
      <c r="B175" s="2"/>
      <c r="C175" s="36"/>
      <c r="D175" s="36"/>
      <c r="E175" s="36"/>
      <c r="F175" s="36"/>
      <c r="G175" s="36"/>
      <c r="H175" s="36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ht="12.75">
      <c r="A176" s="2"/>
      <c r="B176" s="2"/>
      <c r="C176" s="36"/>
      <c r="D176" s="36"/>
      <c r="E176" s="36"/>
      <c r="F176" s="36"/>
      <c r="G176" s="36"/>
      <c r="H176" s="36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ht="12.75">
      <c r="A177" s="2"/>
      <c r="B177" s="2"/>
      <c r="C177" s="36"/>
      <c r="D177" s="36"/>
      <c r="E177" s="36"/>
      <c r="F177" s="36"/>
      <c r="G177" s="36"/>
      <c r="H177" s="36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ht="12.75">
      <c r="A178" s="2"/>
      <c r="B178" s="2"/>
      <c r="C178" s="36"/>
      <c r="D178" s="36"/>
      <c r="E178" s="36"/>
      <c r="F178" s="36"/>
      <c r="G178" s="36"/>
      <c r="H178" s="36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2.75">
      <c r="A179" s="2"/>
      <c r="B179" s="2"/>
      <c r="C179" s="36"/>
      <c r="D179" s="36"/>
      <c r="E179" s="36"/>
      <c r="F179" s="36"/>
      <c r="G179" s="36"/>
      <c r="H179" s="36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ht="12.75">
      <c r="A180" s="2"/>
      <c r="B180" s="2"/>
      <c r="C180" s="36"/>
      <c r="D180" s="36"/>
      <c r="E180" s="36"/>
      <c r="F180" s="36"/>
      <c r="G180" s="36"/>
      <c r="H180" s="36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ht="12.75">
      <c r="A181" s="2"/>
      <c r="B181" s="2"/>
      <c r="C181" s="36"/>
      <c r="D181" s="36"/>
      <c r="E181" s="36"/>
      <c r="F181" s="36"/>
      <c r="G181" s="36"/>
      <c r="H181" s="36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ht="12.75">
      <c r="A182" s="2"/>
      <c r="B182" s="2"/>
      <c r="C182" s="36"/>
      <c r="D182" s="36"/>
      <c r="E182" s="36"/>
      <c r="F182" s="36"/>
      <c r="G182" s="36"/>
      <c r="H182" s="36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ht="12.75">
      <c r="A183" s="2"/>
      <c r="B183" s="2"/>
      <c r="C183" s="36"/>
      <c r="D183" s="36"/>
      <c r="E183" s="36"/>
      <c r="F183" s="36"/>
      <c r="G183" s="36"/>
      <c r="H183" s="36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ht="12.75">
      <c r="A184" s="2"/>
      <c r="B184" s="2"/>
      <c r="C184" s="36"/>
      <c r="D184" s="36"/>
      <c r="E184" s="36"/>
      <c r="F184" s="36"/>
      <c r="G184" s="36"/>
      <c r="H184" s="36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ht="12.75">
      <c r="A185" s="2"/>
      <c r="B185" s="2"/>
      <c r="C185" s="36"/>
      <c r="D185" s="36"/>
      <c r="E185" s="36"/>
      <c r="F185" s="36"/>
      <c r="G185" s="36"/>
      <c r="H185" s="3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ht="12.75">
      <c r="A186" s="2"/>
      <c r="B186" s="2"/>
      <c r="C186" s="36"/>
      <c r="D186" s="36"/>
      <c r="E186" s="36"/>
      <c r="F186" s="36"/>
      <c r="G186" s="36"/>
      <c r="H186" s="3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ht="12.75">
      <c r="A187" s="2"/>
      <c r="B187" s="2"/>
      <c r="C187" s="36"/>
      <c r="D187" s="36"/>
      <c r="E187" s="36"/>
      <c r="F187" s="36"/>
      <c r="G187" s="36"/>
      <c r="H187" s="36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ht="12.75">
      <c r="A188" s="2"/>
      <c r="B188" s="2"/>
      <c r="C188" s="36"/>
      <c r="D188" s="36"/>
      <c r="E188" s="36"/>
      <c r="F188" s="36"/>
      <c r="G188" s="36"/>
      <c r="H188" s="36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ht="12.75">
      <c r="A189" s="2"/>
      <c r="B189" s="2"/>
      <c r="C189" s="36"/>
      <c r="D189" s="36"/>
      <c r="E189" s="36"/>
      <c r="F189" s="36"/>
      <c r="G189" s="36"/>
      <c r="H189" s="36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ht="12.75">
      <c r="A190" s="2"/>
      <c r="B190" s="2"/>
      <c r="C190" s="36"/>
      <c r="D190" s="36"/>
      <c r="E190" s="36"/>
      <c r="F190" s="36"/>
      <c r="G190" s="36"/>
      <c r="H190" s="36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ht="12.75">
      <c r="A191" s="2"/>
      <c r="B191" s="2"/>
      <c r="C191" s="36"/>
      <c r="D191" s="36"/>
      <c r="E191" s="36"/>
      <c r="F191" s="36"/>
      <c r="G191" s="36"/>
      <c r="H191" s="36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ht="12.75">
      <c r="A192" s="2"/>
      <c r="B192" s="2"/>
      <c r="C192" s="36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9:68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9:68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9:68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9:68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9:68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9:68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9:68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9:68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9:68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</sheetData>
  <sheetProtection/>
  <mergeCells count="42">
    <mergeCell ref="B2:H2"/>
    <mergeCell ref="A4:H4"/>
    <mergeCell ref="E8:E9"/>
    <mergeCell ref="A17:H17"/>
    <mergeCell ref="D6:H6"/>
    <mergeCell ref="A16:H16"/>
    <mergeCell ref="A18:H18"/>
    <mergeCell ref="A5:H5"/>
    <mergeCell ref="D1:H1"/>
    <mergeCell ref="G8:G9"/>
    <mergeCell ref="A10:H10"/>
    <mergeCell ref="C8:C9"/>
    <mergeCell ref="A6:A9"/>
    <mergeCell ref="C6:C7"/>
    <mergeCell ref="D3:H3"/>
    <mergeCell ref="D7:H7"/>
    <mergeCell ref="A27:H27"/>
    <mergeCell ref="A42:H42"/>
    <mergeCell ref="A22:H22"/>
    <mergeCell ref="A28:H28"/>
    <mergeCell ref="A29:A31"/>
    <mergeCell ref="A32:A34"/>
    <mergeCell ref="A71:A73"/>
    <mergeCell ref="A69:H69"/>
    <mergeCell ref="F8:F9"/>
    <mergeCell ref="H8:H9"/>
    <mergeCell ref="D8:D9"/>
    <mergeCell ref="A70:H70"/>
    <mergeCell ref="A54:H54"/>
    <mergeCell ref="A43:A45"/>
    <mergeCell ref="A23:A25"/>
    <mergeCell ref="A21:H21"/>
    <mergeCell ref="A90:A92"/>
    <mergeCell ref="A55:A57"/>
    <mergeCell ref="A58:A59"/>
    <mergeCell ref="A63:A65"/>
    <mergeCell ref="A60:A62"/>
    <mergeCell ref="A81:A83"/>
    <mergeCell ref="A84:A86"/>
    <mergeCell ref="A87:A89"/>
    <mergeCell ref="A75:H75"/>
    <mergeCell ref="A76:A7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varkhotova</cp:lastModifiedBy>
  <cp:lastPrinted>2015-11-26T05:44:15Z</cp:lastPrinted>
  <dcterms:created xsi:type="dcterms:W3CDTF">2009-08-28T11:57:52Z</dcterms:created>
  <dcterms:modified xsi:type="dcterms:W3CDTF">2015-11-26T05:44:24Z</dcterms:modified>
  <cp:category/>
  <cp:version/>
  <cp:contentType/>
  <cp:contentStatus/>
</cp:coreProperties>
</file>