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5" activeTab="0"/>
  </bookViews>
  <sheets>
    <sheet name="лист1" sheetId="1" r:id="rId1"/>
  </sheets>
  <definedNames>
    <definedName name="_xlnm.Print_Area" localSheetId="0">'лист1'!$A$1:$K$77</definedName>
  </definedNames>
  <calcPr fullCalcOnLoad="1"/>
</workbook>
</file>

<file path=xl/sharedStrings.xml><?xml version="1.0" encoding="utf-8"?>
<sst xmlns="http://schemas.openxmlformats.org/spreadsheetml/2006/main" count="137" uniqueCount="88">
  <si>
    <t>МО "Город Гатчина"</t>
  </si>
  <si>
    <t>Наименование объекта</t>
  </si>
  <si>
    <t xml:space="preserve">  Годы</t>
  </si>
  <si>
    <t>строи-</t>
  </si>
  <si>
    <t>в ценах</t>
  </si>
  <si>
    <t>в том числе</t>
  </si>
  <si>
    <t>тельства</t>
  </si>
  <si>
    <t>КВ</t>
  </si>
  <si>
    <t>областной бюджет</t>
  </si>
  <si>
    <t>бюджет ГМР</t>
  </si>
  <si>
    <t>местный бюджет</t>
  </si>
  <si>
    <t>Итого по подразделу 4:</t>
  </si>
  <si>
    <t>Итого по подразделу 5:</t>
  </si>
  <si>
    <t>ВСЕГО по программе:</t>
  </si>
  <si>
    <t>2010-2015</t>
  </si>
  <si>
    <t>Прогноз на 2014 год</t>
  </si>
  <si>
    <t>2013 г.</t>
  </si>
  <si>
    <t>Всего по подразделу 1:</t>
  </si>
  <si>
    <t>федеральный бюджет</t>
  </si>
  <si>
    <t>Восстановление аварийного участка кирпичного забора с разборкой и усилением фундамента на кладбище "Солодухино"</t>
  </si>
  <si>
    <t>2013-2014</t>
  </si>
  <si>
    <t>2014-2015</t>
  </si>
  <si>
    <t>Итого по подразделу 3:</t>
  </si>
  <si>
    <t>Итого по подразделу 2:</t>
  </si>
  <si>
    <t>Сметная стоимость в ценах 2013г.</t>
  </si>
  <si>
    <t>Остаток       на 01.01.2014</t>
  </si>
  <si>
    <t>2012-2014</t>
  </si>
  <si>
    <t>Установка СЧР на электродвигатели тягодутьевых машин котельной №11 (КВГМ-50 №4; ПТВМ -30), Промзона 1</t>
  </si>
  <si>
    <t>Установка СЧР на электродвигатели тягодутьевых машин котельной №11 ( ДКВР 10/13, ДЕ -25), Промзона 1</t>
  </si>
  <si>
    <t xml:space="preserve">Капитальный ремонт здания МБУ "Гатчинский городской Дом культуры" по адресу: пр. 25 Октября, д.1 </t>
  </si>
  <si>
    <t>Устройство оснований под детские площадки</t>
  </si>
  <si>
    <t>Газификация жилых домов, помещений  муниципального жилого фонда (проектные работы, внутренние работы по прокладке газопровода, приобретение оборудования)</t>
  </si>
  <si>
    <t>Проектные и изыскательские работы по объекту: распределительный газо- провод низкого давления по ул.Сойту, Широкая, Парковая и Приоратская</t>
  </si>
  <si>
    <t>Проектные и изыскательские работы по объекту: распределительный газо- провод низкого давления по ул. Озерная, Красногвардейская, Нагорный пер., Малый пер.</t>
  </si>
  <si>
    <t xml:space="preserve"> Проектная документация и экспертиза смет по благоустройству территорий</t>
  </si>
  <si>
    <t>Приобретение дорожной техники</t>
  </si>
  <si>
    <t>Непрограммная часть</t>
  </si>
  <si>
    <t>1.Энергосбережение и повышение энергетической эффективности</t>
  </si>
  <si>
    <t>Всего подразделу I:</t>
  </si>
  <si>
    <t>2. Объекты социально-культурного назначения, жилищное строительство</t>
  </si>
  <si>
    <t>3. Объекты системы теплоснабжения</t>
  </si>
  <si>
    <t>4. Объекты газификации</t>
  </si>
  <si>
    <t>5. Объекты системы водоотведения и очистки сточных вод</t>
  </si>
  <si>
    <t>6. Благоустройство</t>
  </si>
  <si>
    <t>2014</t>
  </si>
  <si>
    <t xml:space="preserve">Мероприятия по модернизации объектов коммунальной инфраструктуры муниципального образования в сфере водоснабжения и водоотведения, в том числе: </t>
  </si>
  <si>
    <t>Разработка схемы теплоснабжения на территории МО "Город Гатчина"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</si>
  <si>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</si>
  <si>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Разработка проектной и рабочей документации по реконструкции встроено-пристроенного здания библиотеки по адресу: г.Гатчина, ул.К.Подрядчикова,д.13</t>
  </si>
  <si>
    <t xml:space="preserve">Приобретение техники для уборки тротуаров </t>
  </si>
  <si>
    <t>Капитальный ремонт внутриплощадочной канализации и системы водоотведения Гатчинского городского Дома культуры</t>
  </si>
  <si>
    <t>Капитальный ремонт водопровода на территории котельной №10</t>
  </si>
  <si>
    <t>Замена котла ДКВР 10/13 в котельной №10</t>
  </si>
  <si>
    <t>Приобретение дизельгенераторной установки для обеспечения 1-ой категории потребителей здания Гатчинского городского Дома культуры</t>
  </si>
  <si>
    <t xml:space="preserve"> Разработка проекта  и  замена искуственного покрытия футбольного поля ФОКа Мариенбург   </t>
  </si>
  <si>
    <t>реконструкция канализационных очистных сооружений   (КОС г. Гатчины) (Гатчинский район, вблизи дер. Ваяйлово)</t>
  </si>
  <si>
    <t>Ремонт тепловых сетей, проходящих вдоль жилых домов по адресам: ул. Володарского д. 23,35,39,41; Красноармейский пр., д.34; ул. Киевская, д.4а-4б; ул. Новоселов, д.4; ул. Слепнева, д.3; ул. А. Зверевой, д.8. к.1,2,3; ул. Рысева, д. 57; ул. Заводская, д.1а.</t>
  </si>
  <si>
    <t>Капитальный ремонт водопровода Д-600 мм II магистрального кольца L-130м на участке от точки "А" до пересечения улиц Красных Военлетов и ул. Ген. Сандалова</t>
  </si>
  <si>
    <t>ГРБС</t>
  </si>
  <si>
    <t>МКУ "Сервисная служба учреждений культуры города Гатчины"</t>
  </si>
  <si>
    <t>администрация МО "Город Гатчина"</t>
  </si>
  <si>
    <t>комитет финансов МО "Город Гатчина"</t>
  </si>
  <si>
    <t>"Газоснабжение микрорайона "Химози" в границах улиц Матвеева, Двинского шоссе, ул. Ленинградских ополченцев, ул. Рубежной,  по адресу: Ленинградская область, г. Гатчина,  микрорайон "Химози"</t>
  </si>
  <si>
    <t>администрация Гатчиского муниципального района</t>
  </si>
  <si>
    <t>Капитальный ремонт водопровода от здания Дома культуры до водопроводного колодца К 71-1</t>
  </si>
  <si>
    <t>Перекладка участка водопровода 2-го магистрального кольца ДУ 500мм под полотном дороги по адресу: г.Гатчина у развилки Киевское шоссе - Старая дорога, L=93м…, находящимся в муниципальной собственности МО "Город Гатчина"</t>
  </si>
  <si>
    <t>Установка общедомовых приборов учета коммунальных ресурсов</t>
  </si>
  <si>
    <t xml:space="preserve"> Ремонт дорожного покрытия  автомобильных дорог общего пользования, находящихся в муниципальной собственности МО "Город Гатчина", в том числе адресно: ул. Киргетова; ул. Липовой аллеи; ул. Крупской; ул. Хохлова;  ул. 7-ой Армии; ул. Достоевского (перех. с 2013 года).</t>
  </si>
  <si>
    <r>
      <t xml:space="preserve">Приобретение оборудования для детских и спортивных  площадок </t>
    </r>
    <r>
      <rPr>
        <sz val="12"/>
        <rFont val="Times New Roman"/>
        <family val="1"/>
      </rPr>
      <t>по адресам: ул.Л.Шмидта,д.3,ул.Чкалова,д.13; ул.Русинова, д.10, ул. Володарского,39-41, ул.Чехова,д.18-19, ул 7-ой Армии,д.10,10а,10б,27, ул.К.Подрядчикова,д.1,3,5, ул.Константинова,д.1-1а, ул.Хохлова, д.2,4,6, ул.Кныша,д.10,10а, ул Зверевой,18/2,7б,20/2,13/2, д.4-ул.Кныша,д.12, ул.7-ой Армии,д.10,10а,10б, ул.Володарского,д.31,33,35, ул.К.Маркса,д.52,67,69,71,73, ул.Урицкого,19-Володарского,24-Радищева,9, ул.Соборная,34-Чехова,13, Слепнева,4/1,15,15/3, Новоселов,4,7,2/1, Кр.Военлетов,4</t>
    </r>
  </si>
  <si>
    <t>МУ "Служба координации и развития коммунального хозяйства и троительства"</t>
  </si>
  <si>
    <t>Монтаж обмуровки котлаДКВР 10/13 №3 в котельной №10</t>
  </si>
  <si>
    <t>Капитальный ремонт дымовых труб в котельной №10,11</t>
  </si>
  <si>
    <t>Проектирование инженерных сетей к наноцентру</t>
  </si>
  <si>
    <t>Разработка оптимизации организации дорожного движения с учетом формирования велосипедных маршрутов в муниципальном образовании "Город Гатчина"</t>
  </si>
  <si>
    <t>Ремонт МУП "Кинотеатр Победа" г. Гатчина</t>
  </si>
  <si>
    <t>Софинансирование строительства инженерных сетей к  МФЦ по  предоставлению  государственных и муниципальных услуг, в том числе проектные работы</t>
  </si>
  <si>
    <t>Ремонт тротуаров по адресам: тротуар от ж.д. № 2б по ул. Рощинская до ул. 7-ой Армии(нечетная сторона); тротуар по пр. 25-го Октября от ул. Рощинская до ул. 7-ой Армии (нечетная сторона); тротуар пр. 25-го Октября от пер. Революционный до ул. Соборная (нечетная сторона); тротуар по ул. Володарского от ул. Соборная до ул. Радищева (нечётная сторона); тротуар у поликлиники по ул. Урицкого; тротуар по ул.Рощинская вдоль Гатчинского психоневрологического интерната д.27,тротуар и пешеходная зона по Красноармейскому пр.,д.1</t>
  </si>
  <si>
    <t>на 2014 год</t>
  </si>
  <si>
    <t xml:space="preserve"> АДРЕСНАЯ ИНВЕСТИЦИОННАЯ ПРОГРАММА</t>
  </si>
  <si>
    <r>
      <t>Капитальный  ремонт дворовых территорий многоквартирных домов,  капитальный ремонт проездов к дворовым территориям многоквартирных домов, расположенных на территории МО "Город Гатчина" :   ж.д. № 4 ул. Новоселов, ж.д. № 3 ул. Слепнева с проездом;   ж.д. № 8 корп. 2, ж.д. № 8 корп. 3 по ул. Ав.Зверевой с проездом к ж.д. № 8 корп. 2</t>
    </r>
    <r>
      <rPr>
        <b/>
        <sz val="12"/>
        <rFont val="Times New Roman"/>
        <family val="1"/>
      </rPr>
      <t xml:space="preserve">; </t>
    </r>
    <r>
      <rPr>
        <sz val="12"/>
        <rFont val="Times New Roman"/>
        <family val="1"/>
      </rPr>
      <t>ж.д. № 57 по ул. Рысева; ж.д. №1а по ул. Заводская с проездом; ж.д. № 4,6,8 по ул. Карла Маркса с проездом  к ж.д. № 4; ж.д. №  14 по ул. Карла Маркса ;  ж.д., № 49, 49/51 по ул. Карла Маркса с проездом к ж.д. № 49;   ж.д. № 35,39 41  по ул. Володарского с проездом к ж.д. № 41; ж.д. №23 23а,  25а по ул. Володарского - ж.д. № 26, 28, по ул. Радищева с проездом к ж.д. № 28;  ремонт проезда от ул.  Володарского к дворовой территории ж.д. № 13 по ул. Чехова; ж.д. № 18 по ул. Радищева; ж.д. № 59 по пр. 25 Октября -  ж.д. № 11, 11/1, 11а, по ул. Рощинская с проездом к ж.д. ;  ж.д. № 15 корп. 3 по ул. Рощинская с проездом; ж.д. № 4, 6 по ул. Хохлова;  ж.д. № 4а,4б, по ул. Киевская с проездом к ж.д. №4а;  ж.д. № 4, 6 по ул. Григорина; ж.д. № 34 по пр. Красноармейский ; ж.д. № 18 по ул.  Авиатриссы Зверевой с проездом.</t>
    </r>
  </si>
  <si>
    <t>Распределительный газопровод низкого давления в мкр. "Загвоздка" г. Гатчины, 2 очередь (в границах ул. Нади Федоровой, ул. Герцена, ул. Шоссейной, пер. Некрасова, 3-его Тосненсоского пер., ул.  Железнодорожная</t>
  </si>
  <si>
    <t xml:space="preserve">Проектные работы по продолжнеию ул. Слепнева (от ул. Зверевой до примыкания к ул. Киевская) </t>
  </si>
  <si>
    <t>исполнено на 01.01.2015</t>
  </si>
  <si>
    <t>к решению совета депутатов МО "Город Гатчина"</t>
  </si>
  <si>
    <t xml:space="preserve">"Об утверждении отчета об исполнении бюджета </t>
  </si>
  <si>
    <t>МО "Город Гатчина" за 2014 год"</t>
  </si>
  <si>
    <t>Приложение 9</t>
  </si>
  <si>
    <t xml:space="preserve">                                                                                                                                    от  29 апреля  2015   года    № 21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</si>
</sst>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53"/>
      <name val="Times New Roman"/>
      <family val="1"/>
    </font>
    <font>
      <sz val="10"/>
      <color indexed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24" borderId="10" xfId="0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Alignment="1">
      <alignment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 horizontal="righ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166" fontId="6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5" fillId="24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wrapText="1"/>
    </xf>
    <xf numFmtId="0" fontId="33" fillId="0" borderId="0" xfId="0" applyFont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3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75"/>
  <sheetViews>
    <sheetView tabSelected="1" zoomScale="90" zoomScaleNormal="90" zoomScalePageLayoutView="0" workbookViewId="0" topLeftCell="A1">
      <selection activeCell="A6" sqref="A6:I6"/>
    </sheetView>
  </sheetViews>
  <sheetFormatPr defaultColWidth="9.00390625" defaultRowHeight="12.75"/>
  <cols>
    <col min="1" max="1" width="36.625" style="1" customWidth="1"/>
    <col min="2" max="2" width="6.875" style="2" customWidth="1"/>
    <col min="3" max="3" width="11.75390625" style="1" customWidth="1"/>
    <col min="4" max="4" width="11.625" style="1" customWidth="1"/>
    <col min="5" max="5" width="10.875" style="1" customWidth="1"/>
    <col min="6" max="6" width="5.00390625" style="1" customWidth="1"/>
    <col min="7" max="7" width="9.25390625" style="1" customWidth="1"/>
    <col min="8" max="8" width="8.75390625" style="1" customWidth="1"/>
    <col min="9" max="9" width="10.75390625" style="1" customWidth="1"/>
    <col min="10" max="10" width="10.875" style="1" customWidth="1"/>
    <col min="11" max="11" width="22.75390625" style="1" customWidth="1"/>
    <col min="12" max="16384" width="9.125" style="1" customWidth="1"/>
  </cols>
  <sheetData>
    <row r="1" spans="5:11" ht="18" customHeight="1">
      <c r="E1" s="22"/>
      <c r="F1" s="22"/>
      <c r="G1" s="69"/>
      <c r="H1" s="69"/>
      <c r="I1" s="69"/>
      <c r="J1" s="46"/>
      <c r="K1" s="47" t="s">
        <v>86</v>
      </c>
    </row>
    <row r="2" spans="4:11" ht="17.25" customHeight="1">
      <c r="D2" s="78" t="s">
        <v>83</v>
      </c>
      <c r="E2" s="78"/>
      <c r="F2" s="78"/>
      <c r="G2" s="78"/>
      <c r="H2" s="78"/>
      <c r="I2" s="78"/>
      <c r="J2" s="79"/>
      <c r="K2" s="79"/>
    </row>
    <row r="3" spans="4:11" ht="18" customHeight="1">
      <c r="D3" s="78" t="s">
        <v>84</v>
      </c>
      <c r="E3" s="78"/>
      <c r="F3" s="78"/>
      <c r="G3" s="78"/>
      <c r="H3" s="78"/>
      <c r="I3" s="78"/>
      <c r="J3" s="79"/>
      <c r="K3" s="79"/>
    </row>
    <row r="4" spans="4:11" ht="16.5" customHeight="1">
      <c r="D4" s="56" t="s">
        <v>85</v>
      </c>
      <c r="E4" s="57"/>
      <c r="F4" s="57"/>
      <c r="G4" s="57"/>
      <c r="H4" s="57"/>
      <c r="I4" s="57"/>
      <c r="J4" s="57"/>
      <c r="K4" s="57"/>
    </row>
    <row r="5" spans="3:11" ht="18" customHeight="1">
      <c r="C5" s="58" t="s">
        <v>87</v>
      </c>
      <c r="D5" s="58"/>
      <c r="E5" s="58"/>
      <c r="F5" s="58"/>
      <c r="G5" s="58"/>
      <c r="H5" s="58"/>
      <c r="I5" s="58"/>
      <c r="J5" s="107"/>
      <c r="K5" s="107"/>
    </row>
    <row r="6" spans="1:10" ht="18.75">
      <c r="A6" s="70" t="s">
        <v>78</v>
      </c>
      <c r="B6" s="70"/>
      <c r="C6" s="70"/>
      <c r="D6" s="70"/>
      <c r="E6" s="70"/>
      <c r="F6" s="70"/>
      <c r="G6" s="70"/>
      <c r="H6" s="70"/>
      <c r="I6" s="70"/>
      <c r="J6" s="44"/>
    </row>
    <row r="7" spans="1:10" ht="15.7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43"/>
    </row>
    <row r="8" spans="1:10" ht="15.75">
      <c r="A8" s="43"/>
      <c r="B8" s="43"/>
      <c r="C8" s="75" t="s">
        <v>77</v>
      </c>
      <c r="D8" s="75"/>
      <c r="E8" s="43"/>
      <c r="F8" s="43"/>
      <c r="G8" s="43"/>
      <c r="H8" s="43"/>
      <c r="I8" s="43"/>
      <c r="J8" s="43"/>
    </row>
    <row r="9" spans="1:4" ht="13.5" thickBot="1">
      <c r="A9" s="3"/>
      <c r="B9" s="4"/>
      <c r="C9" s="3"/>
      <c r="D9" s="3"/>
    </row>
    <row r="10" spans="1:11" ht="12.75" customHeight="1">
      <c r="A10" s="71" t="s">
        <v>1</v>
      </c>
      <c r="B10" s="67" t="s">
        <v>2</v>
      </c>
      <c r="C10" s="73" t="s">
        <v>24</v>
      </c>
      <c r="D10" s="73"/>
      <c r="E10" s="73" t="s">
        <v>15</v>
      </c>
      <c r="F10" s="73"/>
      <c r="G10" s="73"/>
      <c r="H10" s="73"/>
      <c r="I10" s="73"/>
      <c r="J10" s="73" t="s">
        <v>82</v>
      </c>
      <c r="K10" s="108" t="s">
        <v>58</v>
      </c>
    </row>
    <row r="11" spans="1:11" ht="12.75">
      <c r="A11" s="72"/>
      <c r="B11" s="65" t="s">
        <v>3</v>
      </c>
      <c r="C11" s="74"/>
      <c r="D11" s="74"/>
      <c r="E11" s="65" t="s">
        <v>4</v>
      </c>
      <c r="F11" s="74" t="s">
        <v>5</v>
      </c>
      <c r="G11" s="74"/>
      <c r="H11" s="74"/>
      <c r="I11" s="74"/>
      <c r="J11" s="77"/>
      <c r="K11" s="109"/>
    </row>
    <row r="12" spans="1:11" ht="12.75" customHeight="1">
      <c r="A12" s="72"/>
      <c r="B12" s="65" t="s">
        <v>6</v>
      </c>
      <c r="C12" s="76" t="s">
        <v>7</v>
      </c>
      <c r="D12" s="76" t="s">
        <v>25</v>
      </c>
      <c r="E12" s="65" t="s">
        <v>16</v>
      </c>
      <c r="F12" s="76" t="s">
        <v>18</v>
      </c>
      <c r="G12" s="76" t="s">
        <v>8</v>
      </c>
      <c r="H12" s="76" t="s">
        <v>9</v>
      </c>
      <c r="I12" s="76" t="s">
        <v>10</v>
      </c>
      <c r="J12" s="77"/>
      <c r="K12" s="109"/>
    </row>
    <row r="13" spans="1:11" ht="12.75">
      <c r="A13" s="72"/>
      <c r="B13" s="65"/>
      <c r="C13" s="76"/>
      <c r="D13" s="76"/>
      <c r="E13" s="37"/>
      <c r="F13" s="76"/>
      <c r="G13" s="76"/>
      <c r="H13" s="76"/>
      <c r="I13" s="76"/>
      <c r="J13" s="77"/>
      <c r="K13" s="109"/>
    </row>
    <row r="14" spans="1:11" ht="12.75">
      <c r="A14" s="72"/>
      <c r="B14" s="65"/>
      <c r="C14" s="76"/>
      <c r="D14" s="76"/>
      <c r="E14" s="37"/>
      <c r="F14" s="76"/>
      <c r="G14" s="76"/>
      <c r="H14" s="76"/>
      <c r="I14" s="76"/>
      <c r="J14" s="77"/>
      <c r="K14" s="109"/>
    </row>
    <row r="15" spans="1:11" ht="12.75">
      <c r="A15" s="72"/>
      <c r="B15" s="65"/>
      <c r="C15" s="76"/>
      <c r="D15" s="76"/>
      <c r="E15" s="37"/>
      <c r="F15" s="76"/>
      <c r="G15" s="76"/>
      <c r="H15" s="76"/>
      <c r="I15" s="76"/>
      <c r="J15" s="77"/>
      <c r="K15" s="109"/>
    </row>
    <row r="16" spans="1:11" ht="18">
      <c r="A16" s="80"/>
      <c r="B16" s="65"/>
      <c r="C16" s="104" t="s">
        <v>36</v>
      </c>
      <c r="D16" s="105"/>
      <c r="E16" s="105"/>
      <c r="F16" s="105"/>
      <c r="G16" s="64"/>
      <c r="H16" s="64"/>
      <c r="I16" s="64"/>
      <c r="J16" s="64"/>
      <c r="K16" s="52"/>
    </row>
    <row r="17" spans="1:69" s="17" customFormat="1" ht="63" hidden="1">
      <c r="A17" s="26" t="s">
        <v>27</v>
      </c>
      <c r="B17" s="15">
        <v>2015</v>
      </c>
      <c r="C17" s="14">
        <v>9000</v>
      </c>
      <c r="D17" s="14">
        <v>9000</v>
      </c>
      <c r="E17" s="14">
        <f>SUM(F17:I17)</f>
        <v>0</v>
      </c>
      <c r="F17" s="14"/>
      <c r="G17" s="14"/>
      <c r="H17" s="14"/>
      <c r="I17" s="14"/>
      <c r="J17" s="14"/>
      <c r="K17" s="5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s="17" customFormat="1" ht="63" hidden="1">
      <c r="A18" s="26" t="s">
        <v>28</v>
      </c>
      <c r="B18" s="15">
        <v>2015</v>
      </c>
      <c r="C18" s="14">
        <v>9000</v>
      </c>
      <c r="D18" s="14">
        <v>9000</v>
      </c>
      <c r="E18" s="14">
        <f>SUM(F18:I18)</f>
        <v>0</v>
      </c>
      <c r="F18" s="14"/>
      <c r="G18" s="14"/>
      <c r="H18" s="14"/>
      <c r="I18" s="14"/>
      <c r="J18" s="14"/>
      <c r="K18" s="5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s="23" customFormat="1" ht="20.25" customHeight="1">
      <c r="A19" s="81"/>
      <c r="B19" s="106" t="s">
        <v>37</v>
      </c>
      <c r="C19" s="68"/>
      <c r="D19" s="68"/>
      <c r="E19" s="68"/>
      <c r="F19" s="68"/>
      <c r="G19" s="68"/>
      <c r="H19" s="68"/>
      <c r="I19" s="68"/>
      <c r="J19" s="66"/>
      <c r="K19" s="5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</row>
    <row r="20" spans="1:11" s="5" customFormat="1" ht="38.25">
      <c r="A20" s="82" t="s">
        <v>66</v>
      </c>
      <c r="B20" s="7">
        <v>2014</v>
      </c>
      <c r="C20" s="19">
        <v>4911</v>
      </c>
      <c r="D20" s="19">
        <v>4911</v>
      </c>
      <c r="E20" s="19">
        <f>SUM(F20:I20)</f>
        <v>4911</v>
      </c>
      <c r="F20" s="19"/>
      <c r="G20" s="19"/>
      <c r="H20" s="38"/>
      <c r="I20" s="19">
        <v>4911</v>
      </c>
      <c r="J20" s="19">
        <v>4911</v>
      </c>
      <c r="K20" s="55" t="s">
        <v>63</v>
      </c>
    </row>
    <row r="21" spans="1:11" s="6" customFormat="1" ht="15.75">
      <c r="A21" s="83" t="s">
        <v>38</v>
      </c>
      <c r="B21" s="11"/>
      <c r="C21" s="35">
        <f>C20</f>
        <v>4911</v>
      </c>
      <c r="D21" s="35">
        <f>D20</f>
        <v>4911</v>
      </c>
      <c r="E21" s="35">
        <f>SUM(E20:E20)</f>
        <v>4911</v>
      </c>
      <c r="F21" s="35">
        <f>SUM(F20:F20)</f>
        <v>0</v>
      </c>
      <c r="G21" s="35">
        <f>SUM(G20:G20)</f>
        <v>0</v>
      </c>
      <c r="H21" s="35">
        <f>SUM(H20:H20)</f>
        <v>0</v>
      </c>
      <c r="I21" s="35">
        <f>SUM(I20:I20)</f>
        <v>4911</v>
      </c>
      <c r="J21" s="35">
        <f>J20</f>
        <v>4911</v>
      </c>
      <c r="K21" s="59"/>
    </row>
    <row r="22" spans="1:11" ht="15.75">
      <c r="A22" s="90" t="s">
        <v>39</v>
      </c>
      <c r="B22" s="91"/>
      <c r="C22" s="91"/>
      <c r="D22" s="91"/>
      <c r="E22" s="91"/>
      <c r="F22" s="91"/>
      <c r="G22" s="91"/>
      <c r="H22" s="91"/>
      <c r="I22" s="91"/>
      <c r="J22" s="12"/>
      <c r="K22" s="52"/>
    </row>
    <row r="23" spans="1:11" ht="87.75" customHeight="1">
      <c r="A23" s="27" t="s">
        <v>75</v>
      </c>
      <c r="B23" s="7" t="s">
        <v>21</v>
      </c>
      <c r="C23" s="48">
        <v>51175</v>
      </c>
      <c r="D23" s="48">
        <v>51175</v>
      </c>
      <c r="E23" s="19">
        <f>F23+G23+H23+I23</f>
        <v>1142.3</v>
      </c>
      <c r="F23" s="8"/>
      <c r="G23" s="19">
        <v>1000</v>
      </c>
      <c r="H23" s="8"/>
      <c r="I23" s="8">
        <f>913.9-771.6</f>
        <v>142.29999999999995</v>
      </c>
      <c r="J23" s="8">
        <v>1142.3</v>
      </c>
      <c r="K23" s="55" t="s">
        <v>60</v>
      </c>
    </row>
    <row r="24" spans="1:11" ht="83.25" customHeight="1">
      <c r="A24" s="31" t="s">
        <v>53</v>
      </c>
      <c r="B24" s="7">
        <v>2014</v>
      </c>
      <c r="C24" s="42">
        <v>1000</v>
      </c>
      <c r="D24" s="42">
        <v>1000</v>
      </c>
      <c r="E24" s="19">
        <f aca="true" t="shared" si="0" ref="E24:E29">F24+G24+H24+I24</f>
        <v>552.8</v>
      </c>
      <c r="F24" s="19"/>
      <c r="G24" s="19"/>
      <c r="H24" s="19"/>
      <c r="I24" s="19">
        <v>552.8</v>
      </c>
      <c r="J24" s="19">
        <v>552.8</v>
      </c>
      <c r="K24" s="55" t="s">
        <v>59</v>
      </c>
    </row>
    <row r="25" spans="1:11" s="5" customFormat="1" ht="69" customHeight="1">
      <c r="A25" s="28" t="s">
        <v>29</v>
      </c>
      <c r="B25" s="7" t="s">
        <v>14</v>
      </c>
      <c r="C25" s="19">
        <v>115500</v>
      </c>
      <c r="D25" s="8">
        <v>30813.6</v>
      </c>
      <c r="E25" s="19">
        <f t="shared" si="0"/>
        <v>50830</v>
      </c>
      <c r="F25" s="10"/>
      <c r="G25" s="10">
        <v>20216.4</v>
      </c>
      <c r="H25" s="10"/>
      <c r="I25" s="10">
        <v>30613.6</v>
      </c>
      <c r="J25" s="39">
        <v>50830</v>
      </c>
      <c r="K25" s="55" t="s">
        <v>59</v>
      </c>
    </row>
    <row r="26" spans="1:11" s="5" customFormat="1" ht="79.5" customHeight="1">
      <c r="A26" s="28" t="s">
        <v>48</v>
      </c>
      <c r="B26" s="7">
        <v>2014</v>
      </c>
      <c r="C26" s="8">
        <v>790.1</v>
      </c>
      <c r="D26" s="8">
        <v>790.1</v>
      </c>
      <c r="E26" s="8">
        <f t="shared" si="0"/>
        <v>790.1</v>
      </c>
      <c r="F26" s="10"/>
      <c r="G26" s="10"/>
      <c r="H26" s="10"/>
      <c r="I26" s="10">
        <v>790.1</v>
      </c>
      <c r="J26" s="10">
        <v>632.1</v>
      </c>
      <c r="K26" s="60" t="s">
        <v>59</v>
      </c>
    </row>
    <row r="27" spans="1:11" s="5" customFormat="1" ht="32.25" customHeight="1">
      <c r="A27" s="103" t="s">
        <v>54</v>
      </c>
      <c r="B27" s="98">
        <v>2014</v>
      </c>
      <c r="C27" s="87">
        <v>12840</v>
      </c>
      <c r="D27" s="87">
        <v>12840</v>
      </c>
      <c r="E27" s="8">
        <f t="shared" si="0"/>
        <v>23.5</v>
      </c>
      <c r="F27" s="10"/>
      <c r="G27" s="10"/>
      <c r="H27" s="10"/>
      <c r="I27" s="8">
        <v>23.5</v>
      </c>
      <c r="J27" s="8">
        <v>23.5</v>
      </c>
      <c r="K27" s="55" t="s">
        <v>61</v>
      </c>
    </row>
    <row r="28" spans="1:11" s="5" customFormat="1" ht="35.25" customHeight="1">
      <c r="A28" s="103"/>
      <c r="B28" s="98"/>
      <c r="C28" s="87"/>
      <c r="D28" s="87"/>
      <c r="E28" s="8">
        <f t="shared" si="0"/>
        <v>11838.2</v>
      </c>
      <c r="F28" s="10"/>
      <c r="G28" s="10"/>
      <c r="H28" s="10"/>
      <c r="I28" s="8">
        <v>11838.2</v>
      </c>
      <c r="J28" s="8">
        <v>11838.2</v>
      </c>
      <c r="K28" s="55" t="s">
        <v>63</v>
      </c>
    </row>
    <row r="29" spans="1:11" ht="49.5" customHeight="1">
      <c r="A29" s="29" t="s">
        <v>19</v>
      </c>
      <c r="B29" s="7">
        <v>2014</v>
      </c>
      <c r="C29" s="39">
        <v>1802</v>
      </c>
      <c r="D29" s="39">
        <v>1802</v>
      </c>
      <c r="E29" s="19">
        <f t="shared" si="0"/>
        <v>1802</v>
      </c>
      <c r="F29" s="40"/>
      <c r="G29" s="40"/>
      <c r="H29" s="40"/>
      <c r="I29" s="39">
        <v>1802</v>
      </c>
      <c r="J29" s="39">
        <v>1800</v>
      </c>
      <c r="K29" s="55" t="s">
        <v>63</v>
      </c>
    </row>
    <row r="30" spans="1:11" ht="34.5" customHeight="1">
      <c r="A30" s="36" t="s">
        <v>74</v>
      </c>
      <c r="B30" s="7">
        <v>2014</v>
      </c>
      <c r="C30" s="39">
        <v>3000</v>
      </c>
      <c r="D30" s="39">
        <v>3000</v>
      </c>
      <c r="E30" s="19">
        <v>3000</v>
      </c>
      <c r="F30" s="41"/>
      <c r="G30" s="41"/>
      <c r="H30" s="41"/>
      <c r="I30" s="39">
        <v>3000</v>
      </c>
      <c r="J30" s="39">
        <v>3000</v>
      </c>
      <c r="K30" s="55" t="s">
        <v>63</v>
      </c>
    </row>
    <row r="31" spans="1:11" ht="15.75">
      <c r="A31" s="30" t="s">
        <v>17</v>
      </c>
      <c r="B31" s="12"/>
      <c r="C31" s="40">
        <f>SUM(C23:C30)</f>
        <v>186107.1</v>
      </c>
      <c r="D31" s="40">
        <f>SUM(D23:D30)</f>
        <v>101420.70000000001</v>
      </c>
      <c r="E31" s="35">
        <f aca="true" t="shared" si="1" ref="E31:J31">E23+E24+E25+E26+E27+E28+E29</f>
        <v>66978.9</v>
      </c>
      <c r="F31" s="35">
        <f t="shared" si="1"/>
        <v>0</v>
      </c>
      <c r="G31" s="35">
        <f t="shared" si="1"/>
        <v>21216.4</v>
      </c>
      <c r="H31" s="35">
        <f t="shared" si="1"/>
        <v>0</v>
      </c>
      <c r="I31" s="35">
        <f t="shared" si="1"/>
        <v>45762.5</v>
      </c>
      <c r="J31" s="35">
        <f t="shared" si="1"/>
        <v>66818.9</v>
      </c>
      <c r="K31" s="52"/>
    </row>
    <row r="32" spans="1:11" ht="15.75">
      <c r="A32" s="90" t="s">
        <v>40</v>
      </c>
      <c r="B32" s="91"/>
      <c r="C32" s="91"/>
      <c r="D32" s="91"/>
      <c r="E32" s="91"/>
      <c r="F32" s="91"/>
      <c r="G32" s="91"/>
      <c r="H32" s="91"/>
      <c r="I32" s="91"/>
      <c r="J32" s="12"/>
      <c r="K32" s="52"/>
    </row>
    <row r="33" spans="1:11" ht="36" customHeight="1">
      <c r="A33" s="27" t="s">
        <v>51</v>
      </c>
      <c r="B33" s="7">
        <v>2014</v>
      </c>
      <c r="C33" s="19">
        <v>10000</v>
      </c>
      <c r="D33" s="19">
        <v>10000</v>
      </c>
      <c r="E33" s="19">
        <f>SUM(F33:I33)</f>
        <v>12099</v>
      </c>
      <c r="F33" s="19"/>
      <c r="G33" s="19">
        <v>0</v>
      </c>
      <c r="H33" s="19">
        <v>0</v>
      </c>
      <c r="I33" s="19">
        <v>12099</v>
      </c>
      <c r="J33" s="19">
        <v>11856.9</v>
      </c>
      <c r="K33" s="55" t="s">
        <v>63</v>
      </c>
    </row>
    <row r="34" spans="1:11" ht="37.5" customHeight="1">
      <c r="A34" s="27" t="s">
        <v>52</v>
      </c>
      <c r="B34" s="7" t="s">
        <v>26</v>
      </c>
      <c r="C34" s="19">
        <v>10328</v>
      </c>
      <c r="D34" s="19">
        <v>4856</v>
      </c>
      <c r="E34" s="19">
        <f>SUM(F34:I34)</f>
        <v>3191</v>
      </c>
      <c r="F34" s="19"/>
      <c r="G34" s="19"/>
      <c r="H34" s="19"/>
      <c r="I34" s="19">
        <v>3191</v>
      </c>
      <c r="J34" s="19">
        <v>3190.9</v>
      </c>
      <c r="K34" s="55" t="s">
        <v>63</v>
      </c>
    </row>
    <row r="35" spans="1:11" ht="36.75" customHeight="1">
      <c r="A35" s="84" t="s">
        <v>46</v>
      </c>
      <c r="B35" s="7" t="s">
        <v>26</v>
      </c>
      <c r="C35" s="19">
        <v>1600</v>
      </c>
      <c r="D35" s="19">
        <v>1600</v>
      </c>
      <c r="E35" s="19">
        <v>1550</v>
      </c>
      <c r="F35" s="19"/>
      <c r="G35" s="19"/>
      <c r="H35" s="19"/>
      <c r="I35" s="19">
        <v>1550</v>
      </c>
      <c r="J35" s="19">
        <v>1550</v>
      </c>
      <c r="K35" s="52" t="s">
        <v>60</v>
      </c>
    </row>
    <row r="36" spans="1:11" ht="126">
      <c r="A36" s="31" t="s">
        <v>56</v>
      </c>
      <c r="B36" s="7">
        <v>2014</v>
      </c>
      <c r="C36" s="19">
        <f aca="true" t="shared" si="2" ref="C36:D38">D36</f>
        <v>6641.4</v>
      </c>
      <c r="D36" s="19">
        <f t="shared" si="2"/>
        <v>6641.4</v>
      </c>
      <c r="E36" s="19">
        <f>I36</f>
        <v>6641.4</v>
      </c>
      <c r="F36" s="19"/>
      <c r="G36" s="19"/>
      <c r="H36" s="19"/>
      <c r="I36" s="19">
        <v>6641.4</v>
      </c>
      <c r="J36" s="19">
        <v>6641.4</v>
      </c>
      <c r="K36" s="55" t="s">
        <v>63</v>
      </c>
    </row>
    <row r="37" spans="1:11" ht="33.75" customHeight="1">
      <c r="A37" s="84" t="s">
        <v>70</v>
      </c>
      <c r="B37" s="7">
        <v>2014</v>
      </c>
      <c r="C37" s="19">
        <f t="shared" si="2"/>
        <v>3000</v>
      </c>
      <c r="D37" s="19">
        <f t="shared" si="2"/>
        <v>3000</v>
      </c>
      <c r="E37" s="19">
        <f>I37</f>
        <v>3000</v>
      </c>
      <c r="F37" s="19"/>
      <c r="G37" s="19"/>
      <c r="H37" s="19"/>
      <c r="I37" s="19">
        <v>3000</v>
      </c>
      <c r="J37" s="19">
        <v>2271.3</v>
      </c>
      <c r="K37" s="55" t="s">
        <v>63</v>
      </c>
    </row>
    <row r="38" spans="1:11" ht="33" customHeight="1">
      <c r="A38" s="31" t="s">
        <v>71</v>
      </c>
      <c r="B38" s="7">
        <v>2014</v>
      </c>
      <c r="C38" s="19">
        <f t="shared" si="2"/>
        <v>2800</v>
      </c>
      <c r="D38" s="19">
        <f t="shared" si="2"/>
        <v>2800</v>
      </c>
      <c r="E38" s="19">
        <f>I38</f>
        <v>2800</v>
      </c>
      <c r="F38" s="19"/>
      <c r="G38" s="19"/>
      <c r="H38" s="19"/>
      <c r="I38" s="19">
        <v>2800</v>
      </c>
      <c r="J38" s="19">
        <v>2800</v>
      </c>
      <c r="K38" s="55" t="s">
        <v>63</v>
      </c>
    </row>
    <row r="39" spans="1:11" ht="15.75">
      <c r="A39" s="30" t="s">
        <v>23</v>
      </c>
      <c r="B39" s="12"/>
      <c r="C39" s="40">
        <f>SUM(C33:C38)</f>
        <v>34369.4</v>
      </c>
      <c r="D39" s="40">
        <f aca="true" t="shared" si="3" ref="D39:J39">SUM(D33:D38)</f>
        <v>28897.4</v>
      </c>
      <c r="E39" s="40">
        <f t="shared" si="3"/>
        <v>29281.4</v>
      </c>
      <c r="F39" s="40">
        <f t="shared" si="3"/>
        <v>0</v>
      </c>
      <c r="G39" s="40">
        <f t="shared" si="3"/>
        <v>0</v>
      </c>
      <c r="H39" s="40">
        <f t="shared" si="3"/>
        <v>0</v>
      </c>
      <c r="I39" s="40">
        <f t="shared" si="3"/>
        <v>29281.4</v>
      </c>
      <c r="J39" s="40">
        <f t="shared" si="3"/>
        <v>28310.499999999996</v>
      </c>
      <c r="K39" s="52"/>
    </row>
    <row r="40" spans="1:11" ht="15.75">
      <c r="A40" s="90" t="s">
        <v>41</v>
      </c>
      <c r="B40" s="91"/>
      <c r="C40" s="91"/>
      <c r="D40" s="91"/>
      <c r="E40" s="91"/>
      <c r="F40" s="91"/>
      <c r="G40" s="91"/>
      <c r="H40" s="91"/>
      <c r="I40" s="91"/>
      <c r="J40" s="12"/>
      <c r="K40" s="52"/>
    </row>
    <row r="41" spans="1:11" ht="44.25" customHeight="1">
      <c r="A41" s="103" t="s">
        <v>31</v>
      </c>
      <c r="B41" s="98">
        <v>2014</v>
      </c>
      <c r="C41" s="87">
        <v>800</v>
      </c>
      <c r="D41" s="87">
        <v>1503.2</v>
      </c>
      <c r="E41" s="101">
        <v>103.2</v>
      </c>
      <c r="F41" s="101"/>
      <c r="G41" s="101"/>
      <c r="H41" s="101"/>
      <c r="I41" s="101">
        <v>103.2</v>
      </c>
      <c r="J41" s="101">
        <v>103.2</v>
      </c>
      <c r="K41" s="113" t="s">
        <v>60</v>
      </c>
    </row>
    <row r="42" spans="1:11" ht="35.25" customHeight="1">
      <c r="A42" s="103"/>
      <c r="B42" s="98"/>
      <c r="C42" s="87"/>
      <c r="D42" s="87"/>
      <c r="E42" s="102"/>
      <c r="F42" s="101"/>
      <c r="G42" s="101"/>
      <c r="H42" s="101"/>
      <c r="I42" s="102"/>
      <c r="J42" s="102"/>
      <c r="K42" s="114"/>
    </row>
    <row r="43" spans="1:69" ht="43.5" customHeight="1">
      <c r="A43" s="88" t="s">
        <v>32</v>
      </c>
      <c r="B43" s="89" t="s">
        <v>20</v>
      </c>
      <c r="C43" s="95">
        <v>2662</v>
      </c>
      <c r="D43" s="92">
        <f>E43</f>
        <v>600</v>
      </c>
      <c r="E43" s="92">
        <f>G43+H43+I43</f>
        <v>600</v>
      </c>
      <c r="F43" s="92"/>
      <c r="G43" s="92"/>
      <c r="H43" s="19">
        <v>600</v>
      </c>
      <c r="I43" s="19"/>
      <c r="J43" s="19">
        <v>0</v>
      </c>
      <c r="K43" s="55" t="s">
        <v>69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36.75" customHeight="1">
      <c r="A44" s="88"/>
      <c r="B44" s="89"/>
      <c r="C44" s="95"/>
      <c r="D44" s="92"/>
      <c r="E44" s="92"/>
      <c r="F44" s="92"/>
      <c r="G44" s="92"/>
      <c r="H44" s="19"/>
      <c r="I44" s="19">
        <v>750</v>
      </c>
      <c r="J44" s="19">
        <v>0</v>
      </c>
      <c r="K44" s="55" t="s">
        <v>63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46.5" customHeight="1">
      <c r="A45" s="88" t="s">
        <v>33</v>
      </c>
      <c r="B45" s="89" t="s">
        <v>20</v>
      </c>
      <c r="C45" s="95">
        <v>780</v>
      </c>
      <c r="D45" s="92">
        <f>E45</f>
        <v>900</v>
      </c>
      <c r="E45" s="92">
        <f>G45+H45+I45</f>
        <v>900</v>
      </c>
      <c r="F45" s="112"/>
      <c r="G45" s="112"/>
      <c r="H45" s="19">
        <v>900</v>
      </c>
      <c r="I45" s="19"/>
      <c r="J45" s="19">
        <v>0</v>
      </c>
      <c r="K45" s="55" t="s">
        <v>69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36" customHeight="1">
      <c r="A46" s="93"/>
      <c r="B46" s="94"/>
      <c r="C46" s="110"/>
      <c r="D46" s="111"/>
      <c r="E46" s="92"/>
      <c r="F46" s="112"/>
      <c r="G46" s="112"/>
      <c r="H46" s="19"/>
      <c r="I46" s="19">
        <v>750</v>
      </c>
      <c r="J46" s="19">
        <v>0</v>
      </c>
      <c r="K46" s="55" t="s">
        <v>63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57.75" customHeight="1">
      <c r="A47" s="88" t="s">
        <v>80</v>
      </c>
      <c r="B47" s="98" t="s">
        <v>20</v>
      </c>
      <c r="C47" s="95">
        <v>37179.04</v>
      </c>
      <c r="D47" s="95">
        <v>24000</v>
      </c>
      <c r="E47" s="8">
        <f>SUM(F47:I47)</f>
        <v>7435.700000000001</v>
      </c>
      <c r="F47" s="8"/>
      <c r="G47" s="19">
        <v>6001.8</v>
      </c>
      <c r="H47" s="19"/>
      <c r="I47" s="8">
        <v>1433.9</v>
      </c>
      <c r="J47" s="8">
        <v>7435.7</v>
      </c>
      <c r="K47" s="55" t="s">
        <v>60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54" customHeight="1">
      <c r="A48" s="88"/>
      <c r="B48" s="98"/>
      <c r="C48" s="95"/>
      <c r="D48" s="95"/>
      <c r="E48" s="8">
        <f>SUM(F48:I48)</f>
        <v>7856.6</v>
      </c>
      <c r="F48" s="8"/>
      <c r="G48" s="19">
        <v>7706.5</v>
      </c>
      <c r="H48" s="19"/>
      <c r="I48" s="8">
        <f>1066.1-916</f>
        <v>150.0999999999999</v>
      </c>
      <c r="J48" s="8">
        <v>4079.5</v>
      </c>
      <c r="K48" s="55" t="s">
        <v>63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07.25" customHeight="1">
      <c r="A49" s="61" t="s">
        <v>62</v>
      </c>
      <c r="B49" s="7" t="s">
        <v>20</v>
      </c>
      <c r="C49" s="18">
        <v>36080.6</v>
      </c>
      <c r="D49" s="7">
        <v>1543.8</v>
      </c>
      <c r="E49" s="19">
        <f>G49+H49+I49</f>
        <v>1543.9</v>
      </c>
      <c r="F49" s="8"/>
      <c r="G49" s="19">
        <v>1543.9</v>
      </c>
      <c r="H49" s="19"/>
      <c r="I49" s="8"/>
      <c r="J49" s="8">
        <v>1543.9</v>
      </c>
      <c r="K49" s="55" t="s">
        <v>60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11" ht="15.75">
      <c r="A50" s="30" t="s">
        <v>22</v>
      </c>
      <c r="B50" s="7"/>
      <c r="C50" s="35">
        <f>SUM(C41:C49)</f>
        <v>77501.64</v>
      </c>
      <c r="D50" s="35">
        <f aca="true" t="shared" si="4" ref="D50:I50">SUM(D41:D49)</f>
        <v>28547</v>
      </c>
      <c r="E50" s="35">
        <f t="shared" si="4"/>
        <v>18439.4</v>
      </c>
      <c r="F50" s="35">
        <f t="shared" si="4"/>
        <v>0</v>
      </c>
      <c r="G50" s="35">
        <f t="shared" si="4"/>
        <v>15252.199999999999</v>
      </c>
      <c r="H50" s="35">
        <f>SUM(H41:H49)</f>
        <v>1500</v>
      </c>
      <c r="I50" s="35">
        <f t="shared" si="4"/>
        <v>3187.2000000000003</v>
      </c>
      <c r="J50" s="35">
        <f>J41+J42+J43+J44+J45+J46+J47+J48+J49</f>
        <v>13162.3</v>
      </c>
      <c r="K50" s="52"/>
    </row>
    <row r="51" spans="1:11" ht="15.75" customHeight="1">
      <c r="A51" s="90" t="s">
        <v>42</v>
      </c>
      <c r="B51" s="91"/>
      <c r="C51" s="91"/>
      <c r="D51" s="91"/>
      <c r="E51" s="91"/>
      <c r="F51" s="91"/>
      <c r="G51" s="91"/>
      <c r="H51" s="91"/>
      <c r="I51" s="91"/>
      <c r="J51" s="12"/>
      <c r="K51" s="52"/>
    </row>
    <row r="52" spans="1:11" ht="0.75" customHeight="1">
      <c r="A52" s="28"/>
      <c r="B52" s="9"/>
      <c r="C52" s="8"/>
      <c r="D52" s="8"/>
      <c r="E52" s="10"/>
      <c r="F52" s="8"/>
      <c r="G52" s="8"/>
      <c r="H52" s="8"/>
      <c r="I52" s="8"/>
      <c r="J52" s="8"/>
      <c r="K52" s="52"/>
    </row>
    <row r="53" spans="1:11" ht="82.5" customHeight="1">
      <c r="A53" s="27" t="s">
        <v>45</v>
      </c>
      <c r="B53" s="9" t="s">
        <v>44</v>
      </c>
      <c r="C53" s="18">
        <v>223221</v>
      </c>
      <c r="D53" s="18">
        <v>26672.4</v>
      </c>
      <c r="E53" s="19">
        <f>I53</f>
        <v>14748</v>
      </c>
      <c r="F53" s="19"/>
      <c r="G53" s="8"/>
      <c r="H53" s="8"/>
      <c r="I53" s="19">
        <f>13943.6+804.4</f>
        <v>14748</v>
      </c>
      <c r="J53" s="8">
        <v>14747.7</v>
      </c>
      <c r="K53" s="55"/>
    </row>
    <row r="54" spans="1:11" ht="28.5" customHeight="1">
      <c r="A54" s="96" t="s">
        <v>55</v>
      </c>
      <c r="B54" s="97"/>
      <c r="C54" s="95">
        <v>217928.5</v>
      </c>
      <c r="D54" s="95">
        <f>E54+E55</f>
        <v>14748</v>
      </c>
      <c r="E54" s="25">
        <f>F54+G54+H54+I54</f>
        <v>4202.7</v>
      </c>
      <c r="F54" s="25"/>
      <c r="G54" s="8"/>
      <c r="H54" s="8"/>
      <c r="I54" s="8">
        <v>4202.7</v>
      </c>
      <c r="J54" s="8">
        <v>4202.7</v>
      </c>
      <c r="K54" s="55" t="s">
        <v>60</v>
      </c>
    </row>
    <row r="55" spans="1:11" ht="33.75" customHeight="1">
      <c r="A55" s="96"/>
      <c r="B55" s="97"/>
      <c r="C55" s="95"/>
      <c r="D55" s="95"/>
      <c r="E55" s="25">
        <f>F55+G55+H55+I55</f>
        <v>10545.3</v>
      </c>
      <c r="F55" s="25"/>
      <c r="G55" s="8"/>
      <c r="H55" s="8"/>
      <c r="I55" s="8">
        <f>9740.9+804.4</f>
        <v>10545.3</v>
      </c>
      <c r="J55" s="19">
        <v>10545</v>
      </c>
      <c r="K55" s="55" t="s">
        <v>63</v>
      </c>
    </row>
    <row r="56" spans="1:11" s="13" customFormat="1" ht="65.25" customHeight="1">
      <c r="A56" s="28" t="s">
        <v>50</v>
      </c>
      <c r="B56" s="9" t="s">
        <v>44</v>
      </c>
      <c r="C56" s="8">
        <v>2504.1</v>
      </c>
      <c r="D56" s="8">
        <v>2504.1</v>
      </c>
      <c r="E56" s="10">
        <f>I56</f>
        <v>1886.3</v>
      </c>
      <c r="F56" s="8"/>
      <c r="G56" s="8"/>
      <c r="H56" s="8"/>
      <c r="I56" s="8">
        <v>1886.3</v>
      </c>
      <c r="J56" s="8">
        <v>1866.9</v>
      </c>
      <c r="K56" s="55" t="s">
        <v>63</v>
      </c>
    </row>
    <row r="57" spans="1:11" s="13" customFormat="1" ht="52.5" customHeight="1">
      <c r="A57" s="28" t="s">
        <v>64</v>
      </c>
      <c r="B57" s="9" t="s">
        <v>44</v>
      </c>
      <c r="C57" s="19">
        <f>D57</f>
        <v>1170</v>
      </c>
      <c r="D57" s="19">
        <f>E57</f>
        <v>1170</v>
      </c>
      <c r="E57" s="39">
        <f>I57</f>
        <v>1170</v>
      </c>
      <c r="F57" s="19"/>
      <c r="G57" s="19"/>
      <c r="H57" s="19"/>
      <c r="I57" s="19">
        <v>1170</v>
      </c>
      <c r="J57" s="19">
        <v>790.2</v>
      </c>
      <c r="K57" s="55" t="s">
        <v>63</v>
      </c>
    </row>
    <row r="58" spans="1:11" s="13" customFormat="1" ht="80.25" customHeight="1">
      <c r="A58" s="31" t="s">
        <v>47</v>
      </c>
      <c r="B58" s="9" t="s">
        <v>44</v>
      </c>
      <c r="C58" s="19">
        <f>D58</f>
        <v>3821</v>
      </c>
      <c r="D58" s="19">
        <f>E58</f>
        <v>3821</v>
      </c>
      <c r="E58" s="39">
        <f>SUM(F58:I58)</f>
        <v>3821</v>
      </c>
      <c r="F58" s="8"/>
      <c r="G58" s="8">
        <v>1776.6</v>
      </c>
      <c r="H58" s="8"/>
      <c r="I58" s="8">
        <v>2044.4</v>
      </c>
      <c r="J58" s="19">
        <v>3821</v>
      </c>
      <c r="K58" s="55" t="s">
        <v>60</v>
      </c>
    </row>
    <row r="59" spans="1:11" s="13" customFormat="1" ht="78" customHeight="1">
      <c r="A59" s="45" t="s">
        <v>57</v>
      </c>
      <c r="B59" s="9" t="s">
        <v>44</v>
      </c>
      <c r="C59" s="8">
        <v>311.9</v>
      </c>
      <c r="D59" s="19">
        <v>0</v>
      </c>
      <c r="E59" s="10">
        <f>I59+G59</f>
        <v>2537.3</v>
      </c>
      <c r="F59" s="8"/>
      <c r="G59" s="8">
        <f>2569.4-344</f>
        <v>2225.4</v>
      </c>
      <c r="H59" s="8"/>
      <c r="I59" s="8">
        <v>311.9</v>
      </c>
      <c r="J59" s="8">
        <v>2495.6</v>
      </c>
      <c r="K59" s="55" t="s">
        <v>63</v>
      </c>
    </row>
    <row r="60" spans="1:11" s="13" customFormat="1" ht="110.25" customHeight="1">
      <c r="A60" s="45" t="s">
        <v>65</v>
      </c>
      <c r="B60" s="9" t="s">
        <v>44</v>
      </c>
      <c r="C60" s="19">
        <v>0</v>
      </c>
      <c r="D60" s="19">
        <v>0</v>
      </c>
      <c r="E60" s="39">
        <f>G60+H60+I60</f>
        <v>1170</v>
      </c>
      <c r="F60" s="19"/>
      <c r="G60" s="19"/>
      <c r="H60" s="19"/>
      <c r="I60" s="19">
        <v>1170</v>
      </c>
      <c r="J60" s="19">
        <v>1146.8</v>
      </c>
      <c r="K60" s="55" t="s">
        <v>63</v>
      </c>
    </row>
    <row r="61" spans="1:11" s="13" customFormat="1" ht="33.75" customHeight="1">
      <c r="A61" s="45" t="s">
        <v>72</v>
      </c>
      <c r="B61" s="9" t="s">
        <v>21</v>
      </c>
      <c r="C61" s="19"/>
      <c r="D61" s="19"/>
      <c r="E61" s="39">
        <f>G61+H61+I61</f>
        <v>487.3</v>
      </c>
      <c r="F61" s="19"/>
      <c r="G61" s="19"/>
      <c r="H61" s="19"/>
      <c r="I61" s="19">
        <v>487.3</v>
      </c>
      <c r="J61" s="19">
        <v>0</v>
      </c>
      <c r="K61" s="55" t="s">
        <v>63</v>
      </c>
    </row>
    <row r="62" spans="1:11" ht="15.75">
      <c r="A62" s="30" t="s">
        <v>11</v>
      </c>
      <c r="B62" s="9"/>
      <c r="C62" s="35">
        <f>C61+C60+C59+C58+C57+C56+C53</f>
        <v>231028</v>
      </c>
      <c r="D62" s="35">
        <f>D61+D60+D59+D58+D57+D56+D53</f>
        <v>34167.5</v>
      </c>
      <c r="E62" s="35">
        <f aca="true" t="shared" si="5" ref="E62:J62">SUM(E53:E61)-E54-E55</f>
        <v>25819.900000000012</v>
      </c>
      <c r="F62" s="35">
        <f t="shared" si="5"/>
        <v>0</v>
      </c>
      <c r="G62" s="35">
        <f t="shared" si="5"/>
        <v>4002</v>
      </c>
      <c r="H62" s="35">
        <f t="shared" si="5"/>
        <v>0</v>
      </c>
      <c r="I62" s="35">
        <f t="shared" si="5"/>
        <v>21817.9</v>
      </c>
      <c r="J62" s="35">
        <f t="shared" si="5"/>
        <v>24868.200000000004</v>
      </c>
      <c r="K62" s="62"/>
    </row>
    <row r="63" spans="1:11" ht="15.75">
      <c r="A63" s="90" t="s">
        <v>43</v>
      </c>
      <c r="B63" s="91"/>
      <c r="C63" s="91"/>
      <c r="D63" s="91"/>
      <c r="E63" s="91"/>
      <c r="F63" s="91"/>
      <c r="G63" s="91"/>
      <c r="H63" s="91"/>
      <c r="I63" s="91"/>
      <c r="J63" s="12"/>
      <c r="K63" s="52"/>
    </row>
    <row r="64" spans="1:11" s="21" customFormat="1" ht="53.25" customHeight="1">
      <c r="A64" s="85" t="s">
        <v>81</v>
      </c>
      <c r="B64" s="7">
        <v>2014</v>
      </c>
      <c r="C64" s="19">
        <v>3680</v>
      </c>
      <c r="D64" s="19">
        <v>3680</v>
      </c>
      <c r="E64" s="39">
        <f aca="true" t="shared" si="6" ref="E64:E72">SUM(F64:I64)</f>
        <v>1608.5</v>
      </c>
      <c r="F64" s="19"/>
      <c r="G64" s="19"/>
      <c r="H64" s="19"/>
      <c r="I64" s="19">
        <v>1608.5</v>
      </c>
      <c r="J64" s="19">
        <v>1608.5</v>
      </c>
      <c r="K64" s="55" t="s">
        <v>63</v>
      </c>
    </row>
    <row r="65" spans="1:11" ht="141.75">
      <c r="A65" s="29" t="s">
        <v>67</v>
      </c>
      <c r="B65" s="7">
        <v>2014</v>
      </c>
      <c r="C65" s="39">
        <v>38360</v>
      </c>
      <c r="D65" s="39">
        <f>C65</f>
        <v>38360</v>
      </c>
      <c r="E65" s="39">
        <f t="shared" si="6"/>
        <v>37370</v>
      </c>
      <c r="F65" s="39"/>
      <c r="G65" s="39"/>
      <c r="H65" s="39">
        <v>3000</v>
      </c>
      <c r="I65" s="39">
        <f>38360-3000-990</f>
        <v>34370</v>
      </c>
      <c r="J65" s="39">
        <v>37364.2</v>
      </c>
      <c r="K65" s="55" t="s">
        <v>63</v>
      </c>
    </row>
    <row r="66" spans="1:11" ht="366" customHeight="1">
      <c r="A66" s="115" t="s">
        <v>79</v>
      </c>
      <c r="B66" s="98">
        <v>2014</v>
      </c>
      <c r="C66" s="98">
        <v>61960.4</v>
      </c>
      <c r="D66" s="98">
        <f>C66</f>
        <v>61960.4</v>
      </c>
      <c r="E66" s="95">
        <f>SUM(F66:I66)+F67+G67+H67+I67</f>
        <v>63818.7</v>
      </c>
      <c r="F66" s="10"/>
      <c r="G66" s="10">
        <v>2402.3</v>
      </c>
      <c r="H66" s="10"/>
      <c r="I66" s="39">
        <v>535.7</v>
      </c>
      <c r="J66" s="39">
        <v>2938</v>
      </c>
      <c r="K66" s="55" t="s">
        <v>60</v>
      </c>
    </row>
    <row r="67" spans="1:11" ht="93" customHeight="1">
      <c r="A67" s="115"/>
      <c r="B67" s="98"/>
      <c r="C67" s="98"/>
      <c r="D67" s="98"/>
      <c r="E67" s="98"/>
      <c r="F67" s="10"/>
      <c r="G67" s="10"/>
      <c r="H67" s="10"/>
      <c r="I67" s="39">
        <v>60880.7</v>
      </c>
      <c r="J67" s="39">
        <v>60880.7</v>
      </c>
      <c r="K67" s="55" t="s">
        <v>63</v>
      </c>
    </row>
    <row r="68" spans="1:11" ht="24.75" customHeight="1">
      <c r="A68" s="32" t="s">
        <v>35</v>
      </c>
      <c r="B68" s="12">
        <v>2014</v>
      </c>
      <c r="C68" s="39">
        <v>7500</v>
      </c>
      <c r="D68" s="39">
        <v>7500</v>
      </c>
      <c r="E68" s="10">
        <f t="shared" si="6"/>
        <v>6057.2</v>
      </c>
      <c r="F68" s="10"/>
      <c r="G68" s="10"/>
      <c r="H68" s="10"/>
      <c r="I68" s="10">
        <f>3547.5+2509.7</f>
        <v>6057.2</v>
      </c>
      <c r="J68" s="39">
        <v>5990</v>
      </c>
      <c r="K68" s="52" t="s">
        <v>60</v>
      </c>
    </row>
    <row r="69" spans="1:11" ht="38.25">
      <c r="A69" s="32" t="s">
        <v>49</v>
      </c>
      <c r="B69" s="12">
        <v>2014</v>
      </c>
      <c r="C69" s="39">
        <v>5000</v>
      </c>
      <c r="D69" s="39">
        <v>5000</v>
      </c>
      <c r="E69" s="39">
        <f>SUM(F69:I69)</f>
        <v>5000</v>
      </c>
      <c r="F69" s="39"/>
      <c r="G69" s="39"/>
      <c r="H69" s="39"/>
      <c r="I69" s="39">
        <f>5000</f>
        <v>5000</v>
      </c>
      <c r="J69" s="39">
        <v>5000</v>
      </c>
      <c r="K69" s="55" t="s">
        <v>63</v>
      </c>
    </row>
    <row r="70" spans="1:11" s="13" customFormat="1" ht="331.5" customHeight="1">
      <c r="A70" s="30" t="s">
        <v>68</v>
      </c>
      <c r="B70" s="12">
        <v>2014</v>
      </c>
      <c r="C70" s="39">
        <v>3200</v>
      </c>
      <c r="D70" s="19">
        <v>3200</v>
      </c>
      <c r="E70" s="10">
        <f t="shared" si="6"/>
        <v>11065.599999999999</v>
      </c>
      <c r="F70" s="10"/>
      <c r="G70" s="10"/>
      <c r="H70" s="10">
        <v>8317.8</v>
      </c>
      <c r="I70" s="39">
        <v>2747.8</v>
      </c>
      <c r="J70" s="39">
        <v>11065.6</v>
      </c>
      <c r="K70" s="55" t="s">
        <v>63</v>
      </c>
    </row>
    <row r="71" spans="1:11" s="13" customFormat="1" ht="32.25" customHeight="1">
      <c r="A71" s="30" t="s">
        <v>30</v>
      </c>
      <c r="B71" s="12">
        <v>2014</v>
      </c>
      <c r="C71" s="39">
        <v>2500</v>
      </c>
      <c r="D71" s="19">
        <v>2500</v>
      </c>
      <c r="E71" s="39">
        <f t="shared" si="6"/>
        <v>2376.3</v>
      </c>
      <c r="F71" s="39"/>
      <c r="G71" s="39"/>
      <c r="H71" s="39"/>
      <c r="I71" s="39">
        <v>2376.3</v>
      </c>
      <c r="J71" s="39">
        <v>2376.3</v>
      </c>
      <c r="K71" s="55" t="s">
        <v>63</v>
      </c>
    </row>
    <row r="72" spans="1:11" s="13" customFormat="1" ht="299.25">
      <c r="A72" s="30" t="s">
        <v>76</v>
      </c>
      <c r="B72" s="12">
        <v>2014</v>
      </c>
      <c r="C72" s="39">
        <v>10000</v>
      </c>
      <c r="D72" s="39">
        <v>10000</v>
      </c>
      <c r="E72" s="39">
        <f t="shared" si="6"/>
        <v>8149.000000000001</v>
      </c>
      <c r="F72" s="39"/>
      <c r="G72" s="39"/>
      <c r="H72" s="39"/>
      <c r="I72" s="39">
        <f>10000+195.7-2046.7</f>
        <v>8149.000000000001</v>
      </c>
      <c r="J72" s="39">
        <v>7875.6</v>
      </c>
      <c r="K72" s="55" t="s">
        <v>63</v>
      </c>
    </row>
    <row r="73" spans="1:11" s="13" customFormat="1" ht="33" customHeight="1">
      <c r="A73" s="100" t="s">
        <v>34</v>
      </c>
      <c r="B73" s="91">
        <v>2014</v>
      </c>
      <c r="C73" s="101">
        <v>2400</v>
      </c>
      <c r="D73" s="101">
        <f>E73+E74</f>
        <v>2422.1</v>
      </c>
      <c r="E73" s="101">
        <f>I73+I74</f>
        <v>2422.1</v>
      </c>
      <c r="F73" s="101"/>
      <c r="G73" s="101"/>
      <c r="H73" s="101"/>
      <c r="I73" s="10">
        <v>2036.2</v>
      </c>
      <c r="J73" s="10">
        <v>2036.2</v>
      </c>
      <c r="K73" s="52" t="s">
        <v>60</v>
      </c>
    </row>
    <row r="74" spans="1:11" s="13" customFormat="1" ht="30" customHeight="1">
      <c r="A74" s="100"/>
      <c r="B74" s="91"/>
      <c r="C74" s="101"/>
      <c r="D74" s="101"/>
      <c r="E74" s="102"/>
      <c r="F74" s="101"/>
      <c r="G74" s="101"/>
      <c r="H74" s="101"/>
      <c r="I74" s="10">
        <v>385.9</v>
      </c>
      <c r="J74" s="10">
        <v>291.1</v>
      </c>
      <c r="K74" s="55" t="s">
        <v>63</v>
      </c>
    </row>
    <row r="75" spans="1:11" s="13" customFormat="1" ht="98.25" customHeight="1">
      <c r="A75" s="30" t="s">
        <v>73</v>
      </c>
      <c r="B75" s="12" t="s">
        <v>21</v>
      </c>
      <c r="C75" s="39">
        <v>2598</v>
      </c>
      <c r="D75" s="39">
        <v>2598</v>
      </c>
      <c r="E75" s="39">
        <f>F75+G75+H75+I75</f>
        <v>990</v>
      </c>
      <c r="F75" s="39"/>
      <c r="G75" s="39"/>
      <c r="H75" s="39"/>
      <c r="I75" s="39">
        <f>490+500</f>
        <v>990</v>
      </c>
      <c r="J75" s="39">
        <v>990</v>
      </c>
      <c r="K75" s="55" t="s">
        <v>63</v>
      </c>
    </row>
    <row r="76" spans="1:11" ht="15.75">
      <c r="A76" s="30" t="s">
        <v>12</v>
      </c>
      <c r="B76" s="7"/>
      <c r="C76" s="49">
        <f aca="true" t="shared" si="7" ref="C76:J76">SUM(C64:C75)</f>
        <v>137198.4</v>
      </c>
      <c r="D76" s="49">
        <f t="shared" si="7"/>
        <v>137220.5</v>
      </c>
      <c r="E76" s="49">
        <f t="shared" si="7"/>
        <v>138857.40000000002</v>
      </c>
      <c r="F76" s="49">
        <f t="shared" si="7"/>
        <v>0</v>
      </c>
      <c r="G76" s="49">
        <f t="shared" si="7"/>
        <v>2402.3</v>
      </c>
      <c r="H76" s="49">
        <f t="shared" si="7"/>
        <v>11317.8</v>
      </c>
      <c r="I76" s="49">
        <f t="shared" si="7"/>
        <v>125137.29999999999</v>
      </c>
      <c r="J76" s="49">
        <f t="shared" si="7"/>
        <v>138416.2</v>
      </c>
      <c r="K76" s="52"/>
    </row>
    <row r="77" spans="1:11" ht="16.5" thickBot="1">
      <c r="A77" s="33" t="s">
        <v>13</v>
      </c>
      <c r="B77" s="34"/>
      <c r="C77" s="50">
        <f aca="true" t="shared" si="8" ref="C77:J77">C21+C31+C39+C50+C76+C62</f>
        <v>671115.54</v>
      </c>
      <c r="D77" s="50">
        <f t="shared" si="8"/>
        <v>335164.1</v>
      </c>
      <c r="E77" s="50">
        <f t="shared" si="8"/>
        <v>284288</v>
      </c>
      <c r="F77" s="50">
        <f t="shared" si="8"/>
        <v>0</v>
      </c>
      <c r="G77" s="51">
        <f t="shared" si="8"/>
        <v>42872.9</v>
      </c>
      <c r="H77" s="50">
        <f t="shared" si="8"/>
        <v>12817.8</v>
      </c>
      <c r="I77" s="86">
        <f t="shared" si="8"/>
        <v>230097.29999999996</v>
      </c>
      <c r="J77" s="86">
        <f t="shared" si="8"/>
        <v>276487.10000000003</v>
      </c>
      <c r="K77" s="63"/>
    </row>
    <row r="78" spans="1:69" ht="12.75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24.75" customHeight="1">
      <c r="A79" s="3"/>
      <c r="B79" s="4"/>
      <c r="C79" s="3"/>
      <c r="D79" s="3"/>
      <c r="E79" s="3"/>
      <c r="F79" s="3"/>
      <c r="G79" s="99"/>
      <c r="H79" s="99"/>
      <c r="I79" s="99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4"/>
      <c r="C80" s="3"/>
      <c r="D80" s="3"/>
      <c r="E80" s="3"/>
      <c r="F80" s="3"/>
      <c r="G80" s="3"/>
      <c r="H80" s="3"/>
      <c r="I80" s="20"/>
      <c r="J80" s="2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.75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.75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.75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.75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.75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.7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.75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.75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.75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.75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.75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.75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.75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.75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.75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.7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.75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.75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.75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.75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.75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.75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.75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.75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.75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.7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.75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.75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.75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.75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.75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.75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.75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.75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.75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.7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.75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ht="12.75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ht="12.75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ht="12.75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ht="12.75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ht="12.75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ht="12.75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ht="12.75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ht="12.75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ht="12.7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ht="12.75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ht="12.75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ht="12.75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ht="12.75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12.75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ht="12.75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ht="12.75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ht="12.75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ht="12.75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ht="12.7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ht="12.75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ht="12.75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ht="12.75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ht="12.75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ht="12.75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ht="12.75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ht="12.75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ht="12.75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ht="12.75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ht="12.7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ht="12.75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ht="12.75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ht="12.7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ht="12.75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ht="12.75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ht="12.75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ht="12.75">
      <c r="A172" s="3"/>
      <c r="B172" s="4"/>
      <c r="C172" s="3"/>
      <c r="D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1:69" ht="12.75"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1:69" ht="12.75"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1:69" ht="12.75"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</sheetData>
  <sheetProtection/>
  <mergeCells count="78">
    <mergeCell ref="A63:I63"/>
    <mergeCell ref="E66:E67"/>
    <mergeCell ref="A66:A67"/>
    <mergeCell ref="B66:B67"/>
    <mergeCell ref="C66:C67"/>
    <mergeCell ref="D66:D67"/>
    <mergeCell ref="G45:G46"/>
    <mergeCell ref="J41:J42"/>
    <mergeCell ref="K41:K42"/>
    <mergeCell ref="E41:E42"/>
    <mergeCell ref="F41:F42"/>
    <mergeCell ref="G41:G42"/>
    <mergeCell ref="H41:H42"/>
    <mergeCell ref="I41:I42"/>
    <mergeCell ref="C45:C46"/>
    <mergeCell ref="D45:D46"/>
    <mergeCell ref="E45:E46"/>
    <mergeCell ref="F45:F46"/>
    <mergeCell ref="J10:J15"/>
    <mergeCell ref="D2:K2"/>
    <mergeCell ref="D3:K3"/>
    <mergeCell ref="D4:K4"/>
    <mergeCell ref="C5:K5"/>
    <mergeCell ref="A7:I7"/>
    <mergeCell ref="F11:I11"/>
    <mergeCell ref="E10:I10"/>
    <mergeCell ref="F12:F15"/>
    <mergeCell ref="K10:K15"/>
    <mergeCell ref="G1:I1"/>
    <mergeCell ref="A6:I6"/>
    <mergeCell ref="A10:A15"/>
    <mergeCell ref="C10:D11"/>
    <mergeCell ref="C8:D8"/>
    <mergeCell ref="G12:G15"/>
    <mergeCell ref="H12:H15"/>
    <mergeCell ref="I12:I15"/>
    <mergeCell ref="C12:C15"/>
    <mergeCell ref="D12:D15"/>
    <mergeCell ref="C16:F16"/>
    <mergeCell ref="B19:I19"/>
    <mergeCell ref="C43:C44"/>
    <mergeCell ref="D43:D44"/>
    <mergeCell ref="A22:I22"/>
    <mergeCell ref="A32:I32"/>
    <mergeCell ref="A40:I40"/>
    <mergeCell ref="A41:A42"/>
    <mergeCell ref="B41:B42"/>
    <mergeCell ref="C41:C42"/>
    <mergeCell ref="A27:A28"/>
    <mergeCell ref="B27:B28"/>
    <mergeCell ref="C27:C28"/>
    <mergeCell ref="D27:D28"/>
    <mergeCell ref="G79:I79"/>
    <mergeCell ref="A73:A74"/>
    <mergeCell ref="B73:B74"/>
    <mergeCell ref="C73:C74"/>
    <mergeCell ref="D73:D74"/>
    <mergeCell ref="E73:E74"/>
    <mergeCell ref="F73:F74"/>
    <mergeCell ref="G73:G74"/>
    <mergeCell ref="H73:H74"/>
    <mergeCell ref="C54:C55"/>
    <mergeCell ref="D54:D55"/>
    <mergeCell ref="D47:D48"/>
    <mergeCell ref="A54:A55"/>
    <mergeCell ref="B54:B55"/>
    <mergeCell ref="B47:B48"/>
    <mergeCell ref="C47:C48"/>
    <mergeCell ref="D41:D42"/>
    <mergeCell ref="A43:A44"/>
    <mergeCell ref="B43:B44"/>
    <mergeCell ref="A51:I51"/>
    <mergeCell ref="A47:A48"/>
    <mergeCell ref="E43:E44"/>
    <mergeCell ref="F43:F44"/>
    <mergeCell ref="G43:G44"/>
    <mergeCell ref="A45:A46"/>
    <mergeCell ref="B45:B4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varkhotova</cp:lastModifiedBy>
  <cp:lastPrinted>2015-04-24T07:25:37Z</cp:lastPrinted>
  <dcterms:created xsi:type="dcterms:W3CDTF">2009-08-28T11:57:52Z</dcterms:created>
  <dcterms:modified xsi:type="dcterms:W3CDTF">2015-04-30T05:24:04Z</dcterms:modified>
  <cp:category/>
  <cp:version/>
  <cp:contentType/>
  <cp:contentStatus/>
</cp:coreProperties>
</file>