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810" windowWidth="15450" windowHeight="10320" activeTab="0"/>
  </bookViews>
  <sheets>
    <sheet name="2015 Прил 11" sheetId="1" r:id="rId1"/>
  </sheets>
  <definedNames>
    <definedName name="_xlnm._FilterDatabase" localSheetId="0" hidden="1">'2015 Прил 11'!$A$11:$E$464</definedName>
    <definedName name="APPT" localSheetId="0">'2015 Прил 11'!#REF!</definedName>
    <definedName name="FIO" localSheetId="0">'2015 Прил 11'!#REF!</definedName>
    <definedName name="SIGN" localSheetId="0">'2015 Прил 11'!#REF!</definedName>
  </definedNames>
  <calcPr fullCalcOnLoad="1"/>
</workbook>
</file>

<file path=xl/sharedStrings.xml><?xml version="1.0" encoding="utf-8"?>
<sst xmlns="http://schemas.openxmlformats.org/spreadsheetml/2006/main" count="1367" uniqueCount="391">
  <si>
    <t xml:space="preserve">                                                                                    «О бюджете МО «Город Гатчина» на 2015 год                                                                                                                                                                                         и плановый период 2016-2017 годов»</t>
  </si>
  <si>
    <t>Защита населения и территории от чрезвычайных ситуаций природного и техногенного характера, гражданская оборона</t>
  </si>
  <si>
    <t>0309</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</si>
  <si>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</si>
  <si>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Фонд оплаты труда государственных (муниципальных) органов и взносы по обязательному социальному страхованию</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</si>
  <si>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</si>
  <si>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t>
  </si>
  <si>
    <t>Физическая культура</t>
  </si>
  <si>
    <t>Мероприятия по формированию доступной среды жизнедеятельности для инвалидов</t>
  </si>
  <si>
    <t>32 1 1673</t>
  </si>
  <si>
    <t>Добровольная народная дружина</t>
  </si>
  <si>
    <t>6187133</t>
  </si>
  <si>
    <t>6187134</t>
  </si>
  <si>
    <t>60 0 0000</t>
  </si>
  <si>
    <t>Муниципальная программа МО "Город Гатчина" "Стимулирование экономической активности в МО "Город Гатчина" в 2015-2017 г.г."</t>
  </si>
  <si>
    <t>Муниципальная программа МО "Город Гатчина" "Обеспечение устойчивого функционирования и развития коммунальной и инженерной инфраструктуры в МО "Город Гатчина" на 2015-2017 г.г."</t>
  </si>
  <si>
    <t>Муниципальная программа МО "Город Гатчина" Развитие сферы культуры в МО "Город Гатчина" на 2015-2017 годы"</t>
  </si>
  <si>
    <t>Муниципальная программа МО "Город Гатчина" "Создание условий для обеспечения качественным жильем граждан МО "Город Гатчина" на 2015-2017 годы"</t>
  </si>
  <si>
    <t>Подпрограмма "Благоустройство территории МО "Город Гатчина" на 2015 год и плановый период 2016-2017 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</si>
  <si>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Подпрограмма "Обеспечение безопасности дорожного движения транспортных средств и создание условий безопасного и комфортного движения пешеходов на территории МО "Город Гатчина" на 2015 год и плановый период 2016-2017 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</si>
  <si>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Подпрограмма "Комплексное развитие и модернизация дорог, улиц и дорожной инфраструктуры, территорий общего пользования и благоустройства придомовых территорий МО "Город Гатчина" на 2015 год и плановый период 2016-2017 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</si>
  <si>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Подпрограмма "Содействие трудовой адаптации несовершеннолетних в возрасте от 14 до 18 лет в свободное от учебы время в городе Гатчине" муниципальной программы МО "Город Гатчина" "Стимулирование экономической активности в МО "Город Гатчина" в 2015-2017 г.г."</t>
  </si>
  <si>
    <t>Подпрограмма "Обеспечение мероприятий по ремонту жилых помещений, находящихся в муниципальной собственности МО "Город Гатчина" на 2015-2017 годы" муниципальной программы МО "Город Гатчина" "Создание условий для обеспечения качественным жильем граждан МО "Город Гатчина" на 2015-2017 годы"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</si>
  <si>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</si>
  <si>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Резервные фонды</t>
  </si>
  <si>
    <t>Другие общегосударственные вопросы</t>
  </si>
  <si>
    <t>Обеспечение пожарной безопасности</t>
  </si>
  <si>
    <t>Общеэкономические вопросы</t>
  </si>
  <si>
    <t>Дорожное хозяйство (дорожные фонды)</t>
  </si>
  <si>
    <t>Связь и информатика</t>
  </si>
  <si>
    <t xml:space="preserve">Другие вопросы в области национальной экономики </t>
  </si>
  <si>
    <t>Жилищное  хозяйство</t>
  </si>
  <si>
    <t>Коммунальное хозяйство</t>
  </si>
  <si>
    <t xml:space="preserve">Благоустройство </t>
  </si>
  <si>
    <t>Молодежная политика и оздоровление детей</t>
  </si>
  <si>
    <t>Культура</t>
  </si>
  <si>
    <t>Кинематография</t>
  </si>
  <si>
    <t>Другие вопросы в области культуры, кинематографии</t>
  </si>
  <si>
    <t>Пенсионное обеспечение</t>
  </si>
  <si>
    <t>Социальное обеспечение населения</t>
  </si>
  <si>
    <t>Организация летней оздоровительной кампании детей из семей, находящихся в трудной жизненной ситуации</t>
  </si>
  <si>
    <t>от 26 ноября 2014 года № 73</t>
  </si>
  <si>
    <t>32 2 1602</t>
  </si>
  <si>
    <t>Приобретение товаров, работ, услуг в пользу граждан</t>
  </si>
  <si>
    <t>Подпрограмма "Обеспечение мероприятий по капитальному ремонту многоквартирных жилых домов, расположенных на территории МО "Город Гатчина" на 2015-2017 годы" муниципальной программы МО "Город Гатчина" "Создание условий для обеспечения качественным жильем граждан МО "Город Гатчина" на 2015-2017 годы"</t>
  </si>
  <si>
    <t>Подпрограмма "Развитие и поддержка малого и среднего предпринимательства в МО "Город Гатчина" на 2015-2017 годы" муниципальной программы МО "Город Гатчина" "Стимулирование экономической активности в МО "Город Гатчина" в 2015-2017 г.г."</t>
  </si>
  <si>
    <t>Периодическая печать и издательства</t>
  </si>
  <si>
    <t>Обслуживание государственного внутреннего и муниципального долга</t>
  </si>
  <si>
    <t>Массовый спорт</t>
  </si>
  <si>
    <t>Телевидение и радиовещание</t>
  </si>
  <si>
    <t>Муниципальная программа МО "Город Гатчина" "Развитие физической культуры и спорта, молодежная политика в МО "Город Гатчина" на 2015-2017 годы"</t>
  </si>
  <si>
    <t>Подпрограмма "Развитие физической культуры и массового спорта в МО "Город Гатчина" на 2015-2017годы" муниципальной программы МО "Город Гатчина" "Развитие физической культуры и спорта, молодежная политика в МО "Город Гатчина" на 2015-2017 годы"</t>
  </si>
  <si>
    <t>Подпрограмма "Молодежная политика в МО "Город Гатчина"на 2015-2017годы" муниципальной программы МО "Город Гатчина" "Развитие физической культуры и спорта, молодежная политика в МО "Город Гатчина" на 2015-2017 годы"</t>
  </si>
  <si>
    <t>Подпрограмма "Развитие инфраструктуры спорта и молодежной политики в МО "Город Гатчина" муниципальной программы МО "Город Гатчина" "Развитие физической культуры и спорта, молодежная политика в МО "Город Гатчина" на 2015-2017 годы"</t>
  </si>
  <si>
    <t>Подпрограмма "Сохранение и развитие культуры, искусства и народного творчества МО "Город Гатчина" муниципальной программы МО "Город Гатчина" Развитие сферы культуры в МО "Город Гатчина" на 2015-2017 годы"</t>
  </si>
  <si>
    <t>Подпрограмма "Обеспечение культурным досугом населения МО "Город Гатчина" муниципальной программы МО "Город Гатчина" Развитие сферы культуры в МО "Город Гатчина" на 2015-2017 годы"</t>
  </si>
  <si>
    <t>Подпрограмма "Поддержка гражден, нуждающихся в улучшении жилищных условий, на территории МО "Город Гатчина"на 2015-2017 годы" муниципальной программы МО "Город Гатчина" "Создание условий для обеспечения качественным жильем граждан МО "Город Гатчина" на 2015-2017 годы"</t>
  </si>
  <si>
    <t>Подпрограмма "Переселение граждан из аварийного жилищного фонда муниципального образования "Город Гатчина" на 2016-2017 годы" муниципальной программы МО "Город Гатчина" "Создание условий для обеспечения качественным жильем граждан МО "Город Гатчина" на 2015-2017 годы"</t>
  </si>
  <si>
    <t>Подпрограмма "Газификация жилищного фонда, расположенного на территории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</si>
  <si>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Подпрограмма "Устойчивое развитие систем водоотведения в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</si>
  <si>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Подпрограмма "Устойчивое развитие систем теплоснабжения и энергосбережение в муниципальном образовании "Город Гатчина" в 2015-2017 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</si>
  <si>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313</t>
  </si>
  <si>
    <t>Пособия, компенсации, меры социальной поддержки по публичным нормативным обязательствам</t>
  </si>
  <si>
    <t>323</t>
  </si>
  <si>
    <t>Приобретение товаров, работ, услуг в пользу граждан в целях их социального обеспечения</t>
  </si>
  <si>
    <t>321</t>
  </si>
  <si>
    <t>1001</t>
  </si>
  <si>
    <t>Пособия, компенсации и иные социальные выплаты гражданам, кроме публичных нормативных обязательств</t>
  </si>
  <si>
    <t>Муниципальная программа МО "Город Гатчина" "Социальная поддержка отдельных категорий граждан в МО "Город Гатчина" на 2015-2017 годы"</t>
  </si>
  <si>
    <t>31 1 0000</t>
  </si>
  <si>
    <t>31 1 1519</t>
  </si>
  <si>
    <t>31 1 1530</t>
  </si>
  <si>
    <t>Компенсация выпадающих доходов организациям, предоставляющим населению жилищные услуги по тарифам, не обеспечивающим возмещение издержек</t>
  </si>
  <si>
    <t>Прочая закупка товаров, работ и услуг для обеспечения муниципальных нужд</t>
  </si>
  <si>
    <t>31 1 1650</t>
  </si>
  <si>
    <t>Предоставление субсидий на оплату жилого помещения и коммунальных услуг</t>
  </si>
  <si>
    <t>31 1 1651</t>
  </si>
  <si>
    <t>Предоставление ежемесячных выплат многодетным семьям</t>
  </si>
  <si>
    <t>Подпрограмма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 в МО "Город Гатчина" на 2015-2017 годы"</t>
  </si>
  <si>
    <t>Подпрограмма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 в МО "Город Гатчина" на 2015-2017 годы"</t>
  </si>
  <si>
    <t>32 0 0000</t>
  </si>
  <si>
    <t>32 1 0000</t>
  </si>
  <si>
    <t>Подпрограмма "Создание условий для обеспечения реализации программы "Социальная поддержка отдельных категорий граждан в МО "Город Гатчина" на 2015-2017 годы"</t>
  </si>
  <si>
    <t>31 2 0000</t>
  </si>
  <si>
    <t>31 2 1652</t>
  </si>
  <si>
    <t>31 2 1653</t>
  </si>
  <si>
    <t>31 2 1654</t>
  </si>
  <si>
    <t>31 2 1655</t>
  </si>
  <si>
    <t>31 2 1656</t>
  </si>
  <si>
    <t>31 2 1657</t>
  </si>
  <si>
    <t>31 2 1658</t>
  </si>
  <si>
    <t>31 3 0000</t>
  </si>
  <si>
    <t>31 3 1290</t>
  </si>
  <si>
    <t>31 0 0000</t>
  </si>
  <si>
    <t>Обеспечение предоставления гражданам  льготы   на услуги общего мыльного отделения муниципальных бань</t>
  </si>
  <si>
    <t>Предоставление субсидии на частичную компенсацию затрат собственников при газификации помещений в многоквартирных жилых домах</t>
  </si>
  <si>
    <t>Предоставление субсидии на частичную компенсацию затрат собственников при газификации  индивидуальных  жилых домов</t>
  </si>
  <si>
    <t>Предоставление ежемесячной и единовременной денежной выплаты Почетным гражданам города Гатчина</t>
  </si>
  <si>
    <t>Предоставление стопроцентной компенсации проезда в автобусах по г.Гатчине</t>
  </si>
  <si>
    <t>Предоставление денежной компенсации части расходов на приобретение и доставку топлива отдельным категориям граждан</t>
  </si>
  <si>
    <t>Предоставление компенсации затрат на установку индивидуальных приборов учета потребления коммунальных услуг</t>
  </si>
  <si>
    <t>242</t>
  </si>
  <si>
    <t>Закупка товаров, работ, услуг в сфере информационно-коммуникационных технологий</t>
  </si>
  <si>
    <t>32 1 1579</t>
  </si>
  <si>
    <t>32 1 1581</t>
  </si>
  <si>
    <t>Подготовка спортивных сборных команд МО "Город Гатчина"</t>
  </si>
  <si>
    <t>32 2 0000</t>
  </si>
  <si>
    <t>32 2 1523</t>
  </si>
  <si>
    <t>32 3 0000</t>
  </si>
  <si>
    <t>32 3 1280</t>
  </si>
  <si>
    <t>32 3 1582</t>
  </si>
  <si>
    <t>1101</t>
  </si>
  <si>
    <t>Мероприятия по обеспечению деятельности подведомственных учреждений физкультуры и спорта</t>
  </si>
  <si>
    <t>Организация досуга молодежи, воспитание гражданственности и патриотизма, профессиональная ориентация молодежи</t>
  </si>
  <si>
    <t>Субсидии бюджетным учреждениям на финансовое обеспечение муниципального задания на оказание муниципальных услуг (выполнение работ)</t>
  </si>
  <si>
    <t>33 0 0000</t>
  </si>
  <si>
    <t>33 1 0000</t>
  </si>
  <si>
    <t xml:space="preserve">33 1 1527 </t>
  </si>
  <si>
    <t>33 1 1570</t>
  </si>
  <si>
    <t>33 1 1571</t>
  </si>
  <si>
    <t>33 1 1572</t>
  </si>
  <si>
    <t xml:space="preserve">33 1 1529 </t>
  </si>
  <si>
    <t>33 1 1573</t>
  </si>
  <si>
    <t>Возмещение затрат за показы фильмов для социально незащищенных слоев населения</t>
  </si>
  <si>
    <t>Российский кинофестиваль "Литература и кино"</t>
  </si>
  <si>
    <t>Детский кинофестиваль</t>
  </si>
  <si>
    <t>Выявление и поддержка лиц, проявивших выдающиеся способности, талантливых творческих исполнителей, коллективов, руководителей и учреждений культуры, проведение конкурсов и фестивалей</t>
  </si>
  <si>
    <t>33 2 0000</t>
  </si>
  <si>
    <t>33 2 1250</t>
  </si>
  <si>
    <t>33 2 1252</t>
  </si>
  <si>
    <t>33 2 1260</t>
  </si>
  <si>
    <t>33 2 1262</t>
  </si>
  <si>
    <t>33 2 1270</t>
  </si>
  <si>
    <t>33 2 1272</t>
  </si>
  <si>
    <t>Обеспечение деятельности муниципальных библиотек</t>
  </si>
  <si>
    <t>Укрепление материально-технической базы муниципальных библиотек</t>
  </si>
  <si>
    <t>Обеспечение деятельности подведомственных учреждений культуры</t>
  </si>
  <si>
    <t>Укрепление материально-технической базы муниципальных учреждений культуры</t>
  </si>
  <si>
    <t>33 2 1291</t>
  </si>
  <si>
    <t>0802</t>
  </si>
  <si>
    <t>34 0 0000</t>
  </si>
  <si>
    <t>34 1 0000</t>
  </si>
  <si>
    <t>34 1 1544</t>
  </si>
  <si>
    <t xml:space="preserve">34 1 1545 </t>
  </si>
  <si>
    <t>34 1 1556</t>
  </si>
  <si>
    <t>34 2 0000</t>
  </si>
  <si>
    <t>34 2 1562</t>
  </si>
  <si>
    <t>34 3 0000</t>
  </si>
  <si>
    <t>34 3 1520</t>
  </si>
  <si>
    <t>34 4 0000</t>
  </si>
  <si>
    <t>34 4 1520</t>
  </si>
  <si>
    <t>Содержание муниципального жилищного фонда, в том числе капитальный ремонт муниципального жилищного фонда</t>
  </si>
  <si>
    <t xml:space="preserve">Субсидии юридическим лицам (кроме некоммерческих организаций), индивидуальным предпринимателям, физическим лицам </t>
  </si>
  <si>
    <t>Муниципальная программа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</si>
  <si>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35 0 0000</t>
  </si>
  <si>
    <t>35 1 0000</t>
  </si>
  <si>
    <t>Подпрограмма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</si>
  <si>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35 1 1660</t>
  </si>
  <si>
    <t>35 1 1661</t>
  </si>
  <si>
    <t>0503</t>
  </si>
  <si>
    <t>35 1 1662</t>
  </si>
  <si>
    <t>35 1 1663</t>
  </si>
  <si>
    <t xml:space="preserve">35 1 1664 </t>
  </si>
  <si>
    <t>35 1 1665</t>
  </si>
  <si>
    <t>Механизированная уборка дорог</t>
  </si>
  <si>
    <t>Механизированная и ручная уборка дворовых территорий и внутриквартальных проездов</t>
  </si>
  <si>
    <t>Содержание дорог, находящихся в муниципальной собственности</t>
  </si>
  <si>
    <t>Механизированная и ручная уборка тротуаров, уборка территорий общего пользования</t>
  </si>
  <si>
    <t>Приобретение специализированной техники для уборки территории</t>
  </si>
  <si>
    <t>Текущее содержание технических средств организации дорожного движения</t>
  </si>
  <si>
    <t>35 2 0000</t>
  </si>
  <si>
    <t>35 2 1538</t>
  </si>
  <si>
    <t>35 2 1540</t>
  </si>
  <si>
    <t>35 2 1541</t>
  </si>
  <si>
    <t>35 2 1542</t>
  </si>
  <si>
    <t>35 2 1670</t>
  </si>
  <si>
    <t>35 2 1671</t>
  </si>
  <si>
    <t>35 2 1672</t>
  </si>
  <si>
    <t>36 0 0000</t>
  </si>
  <si>
    <t>36 1 0000</t>
  </si>
  <si>
    <t>36 1 1615</t>
  </si>
  <si>
    <t>36 1 1616</t>
  </si>
  <si>
    <t>36 1 1617</t>
  </si>
  <si>
    <t>36 2 0000</t>
  </si>
  <si>
    <t>36 2 1553</t>
  </si>
  <si>
    <t>36 2 1617</t>
  </si>
  <si>
    <t>36 3 0000</t>
  </si>
  <si>
    <t>36 3 1619</t>
  </si>
  <si>
    <t>Проведение мероприятий по организации уличного освещения</t>
  </si>
  <si>
    <t>Проведение мероприятий по озеленению территории поселения</t>
  </si>
  <si>
    <t>Организация и содержание мест захоронения</t>
  </si>
  <si>
    <t>Прочие мероприятия по благоустройству территории поселения</t>
  </si>
  <si>
    <t>Эвакуация транспортных средств</t>
  </si>
  <si>
    <t>Сбор и удаление ТБО с несанкционированных свалок</t>
  </si>
  <si>
    <t>35 3 0000</t>
  </si>
  <si>
    <t>35 3 1554</t>
  </si>
  <si>
    <t>Проведение мероприятий по обеспечению безопасности дорожного движения</t>
  </si>
  <si>
    <t>Мероприятия по энергосбережению и повышению энергетической эффективности муниципальных объектов</t>
  </si>
  <si>
    <t>466</t>
  </si>
  <si>
    <t>Закупка товаров, работ, услуг в целях капитального ремонта муниципального имущества</t>
  </si>
  <si>
    <t>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t>
  </si>
  <si>
    <t>Бюджетные инвестиции в объекты капитального строительства муниципальной собственности</t>
  </si>
  <si>
    <t>37 0 0000</t>
  </si>
  <si>
    <t>37 1 0000</t>
  </si>
  <si>
    <t>37 1 1606</t>
  </si>
  <si>
    <t>37 1 1607</t>
  </si>
  <si>
    <t>37 2 0000</t>
  </si>
  <si>
    <t>37 2 1566</t>
  </si>
  <si>
    <t>Организация временных оплачиваемых рабочих мест для несовершеннолетних граждан</t>
  </si>
  <si>
    <t>Капитальный ремонт и ремонт автомобильных дорог общего пользования местного значения</t>
  </si>
  <si>
    <t>Капитальный ремонт и ремонт дворовых территорий многоквартирных домов, проездов к дворовым территориям многоквартирных домов в населенных пунктах</t>
  </si>
  <si>
    <t>Строительство (реконструкция) автомобильных дорог общего пользования местного значения</t>
  </si>
  <si>
    <t>Непрограммная чисть</t>
  </si>
  <si>
    <t>61 0 0000</t>
  </si>
  <si>
    <t>Обеспечение деятельности органов управления</t>
  </si>
  <si>
    <t>Расходы на выплаты муниципальным служащим органов местного самоуправления</t>
  </si>
  <si>
    <t>Содержание органов местного самоуправления</t>
  </si>
  <si>
    <t>61 8 1105</t>
  </si>
  <si>
    <t>123</t>
  </si>
  <si>
    <t>Совет депутатов муниципального образования</t>
  </si>
  <si>
    <t xml:space="preserve">0103 </t>
  </si>
  <si>
    <t>62 0 0000</t>
  </si>
  <si>
    <t>Прочие расходы</t>
  </si>
  <si>
    <t>Прочие непрограммные расходы</t>
  </si>
  <si>
    <t>62 9 1306</t>
  </si>
  <si>
    <t>Передача полномочий по осуществлению финансового контроля бюджетов поселений</t>
  </si>
  <si>
    <t>62 9 1313</t>
  </si>
  <si>
    <t>831</t>
  </si>
  <si>
    <t>62 9 1512</t>
  </si>
  <si>
    <t>0310</t>
  </si>
  <si>
    <t>Мероприятия по обеспечению первичных мер пожарной безопасности</t>
  </si>
  <si>
    <t>62 9 1516</t>
  </si>
  <si>
    <t>Мероприятия в области информационно-коммуникационных технологий и связи</t>
  </si>
  <si>
    <t>62 9 1518</t>
  </si>
  <si>
    <t>Мероприятия по землеустройству и землепользованию</t>
  </si>
  <si>
    <t>62 9 1519</t>
  </si>
  <si>
    <t>62 9 1520</t>
  </si>
  <si>
    <t>62 9 1528</t>
  </si>
  <si>
    <t>312</t>
  </si>
  <si>
    <t>Доплаты к пенсиям муниципальных служащих</t>
  </si>
  <si>
    <t>62 9 1537</t>
  </si>
  <si>
    <t>Мероприятия в области социальной политики</t>
  </si>
  <si>
    <t>62 9 1547</t>
  </si>
  <si>
    <t xml:space="preserve">730 </t>
  </si>
  <si>
    <t>1301</t>
  </si>
  <si>
    <t>62 9 1659</t>
  </si>
  <si>
    <t>Обслуживание муниципального долга</t>
  </si>
  <si>
    <t>Возмещение затрат по содержанию временно пустующих помещений, находящихся в муниципальной собственности</t>
  </si>
  <si>
    <t>62 9 1667</t>
  </si>
  <si>
    <t>Компенсация затрат организациям, оказывающим услуги по обслуживанию населения в муниципальных банях по тарифам, не обеспечивающим возмещение издержек</t>
  </si>
  <si>
    <t>62 9 1668</t>
  </si>
  <si>
    <t>Прочие мероприятия в области коммунального хозяйства (схема водоснабжения на территории МО "город Гатчина")</t>
  </si>
  <si>
    <t>62 9 1669</t>
  </si>
  <si>
    <t>Вывоз тел умерших по заявкам УВД и Домов ветеранов</t>
  </si>
  <si>
    <t>62 9 1598</t>
  </si>
  <si>
    <t>Резервные фонды местных администраций  по чрезвычайным ситуациям</t>
  </si>
  <si>
    <t xml:space="preserve">Обслуживание муниципального долга </t>
  </si>
  <si>
    <t>Иные пенсии, социальные доплаты к пенсиям</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</si>
  <si>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</si>
  <si>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Иные выплаты, за исключением фонда оплаты труда муниципальных органов, лицам, привлекаемым согласно законодательству для выполнения отдельных полномочий </t>
  </si>
  <si>
    <t>Фонд оплаты труда муниципальных органов и взносы по обязательному социальному страхованию</t>
  </si>
  <si>
    <t>1102</t>
  </si>
  <si>
    <t>630</t>
  </si>
  <si>
    <t>0801</t>
  </si>
  <si>
    <t>540</t>
  </si>
  <si>
    <t>Иные межбюджетные трансферты</t>
  </si>
  <si>
    <t>Фонд оплаты труда казенных учреждений и взносы по обязательному социальному страхованию</t>
  </si>
  <si>
    <t>111</t>
  </si>
  <si>
    <t>112</t>
  </si>
  <si>
    <t>Иные выплаты персоналу казенных учреждений, за исключением фонда оплаты труда</t>
  </si>
  <si>
    <t>0804</t>
  </si>
  <si>
    <t>322</t>
  </si>
  <si>
    <t>Субсидии гражданам на приобретение жилья</t>
  </si>
  <si>
    <t>0501</t>
  </si>
  <si>
    <t>Обеспечение деятельности МФ ПМСП</t>
  </si>
  <si>
    <t>Субсидии некоммерческим организациям (за исключением государственных (муниципальных) учреждений)</t>
  </si>
  <si>
    <t>0412</t>
  </si>
  <si>
    <t>Поддержка субъектов малого и среднего предпринимательства</t>
  </si>
  <si>
    <t>0401</t>
  </si>
  <si>
    <t>61 8 0000</t>
  </si>
  <si>
    <t>61 8 1103</t>
  </si>
  <si>
    <t>62 9 0000</t>
  </si>
  <si>
    <t>62 9 1290</t>
  </si>
  <si>
    <t>62 9 1502</t>
  </si>
  <si>
    <t>870</t>
  </si>
  <si>
    <t>0111</t>
  </si>
  <si>
    <t>Резервные средства</t>
  </si>
  <si>
    <t>62 9 1503</t>
  </si>
  <si>
    <t>62 9 1504</t>
  </si>
  <si>
    <t>852</t>
  </si>
  <si>
    <t>Исполнение судебных актов, вступивших в законную силу</t>
  </si>
  <si>
    <t>Уплата прочих налогов, сборов и иных платежей</t>
  </si>
  <si>
    <t>62 9 1505</t>
  </si>
  <si>
    <t>1201</t>
  </si>
  <si>
    <t>62 9 1526</t>
  </si>
  <si>
    <t>Муниципальная поддержка средств массовой информации</t>
  </si>
  <si>
    <t>62 9 1531</t>
  </si>
  <si>
    <t>1202</t>
  </si>
  <si>
    <t>0410</t>
  </si>
  <si>
    <t>0113</t>
  </si>
  <si>
    <t>61 7 0000</t>
  </si>
  <si>
    <t>121</t>
  </si>
  <si>
    <t>61 7 1101</t>
  </si>
  <si>
    <t>0103</t>
  </si>
  <si>
    <t>61 7 1102</t>
  </si>
  <si>
    <t>0502</t>
  </si>
  <si>
    <t>414</t>
  </si>
  <si>
    <t>243</t>
  </si>
  <si>
    <t>0104</t>
  </si>
  <si>
    <t>0409</t>
  </si>
  <si>
    <t>Резервные фонды местных администраций</t>
  </si>
  <si>
    <t>Оценка недвижимости, признание прав и регулирование отношений по государственной и муниципальной собственности</t>
  </si>
  <si>
    <t>Проведение мероприятий, осуществляемых органами местного самоуправления</t>
  </si>
  <si>
    <t xml:space="preserve">Целевая статья </t>
  </si>
  <si>
    <t xml:space="preserve">Наименование </t>
  </si>
  <si>
    <t>Вид расхода</t>
  </si>
  <si>
    <t>Раздел, подраздел</t>
  </si>
  <si>
    <t>Бюджет на 2015, тыс. руб.</t>
  </si>
  <si>
    <t>611</t>
  </si>
  <si>
    <t>612</t>
  </si>
  <si>
    <t>Субсидии бюджетным учреждениям на иные цели</t>
  </si>
  <si>
    <t>Содержание органов местного самоуправления,  том числе оплата труда немуниципальных служащих</t>
  </si>
  <si>
    <t>Предоставление субсидий некоммерческим социально ориентированным организациям, осуществляющим свою деятельность в сфере физической культуры и спорта на проведение спортивно-массовых мероприятий, направленных на пропаганду здорового образа жизни</t>
  </si>
  <si>
    <t>Содержание учреждений, осуществляющих бухгалтерскую и хозяйственную деятельность</t>
  </si>
  <si>
    <t>Проведение мероприятий Праздничного календаря</t>
  </si>
  <si>
    <t>Мероприятия иного организационного характера в сфере культуры</t>
  </si>
  <si>
    <t>Обеспечение деятельности музеев муниципального ведения</t>
  </si>
  <si>
    <t>Укрепление материально-технической базы музеев муниципального ведения</t>
  </si>
  <si>
    <t>Обеспечение деятельности подведомственных учреждений (ПРОЧИЕ)</t>
  </si>
  <si>
    <t>Проведение мероприятий по переселению граждан из аварийного жилищного фонда</t>
  </si>
  <si>
    <t>Глава муниципального образования</t>
  </si>
  <si>
    <t>Муниципальные служащие органов местного самоуправления (ФОТ)</t>
  </si>
  <si>
    <t>Предоставление социальных выплат на приобретение (строительство) жилья молодым семьям</t>
  </si>
  <si>
    <t>Предоставление социальных выплат на приобретение (строительство) жилья молодежи</t>
  </si>
  <si>
    <t>Предоставление социальных выплат на приобретение (строительство) жилья гражданам, нуждающимся в улучшении жилищных условий, на основе принципов ипотечного кредитования</t>
  </si>
  <si>
    <t>Модернизация объектов водоснабжения, водоотведения и очистки сточных вод</t>
  </si>
  <si>
    <t>Ремонт объектов инженерной инфраструктуры с высоким уровнем износа</t>
  </si>
  <si>
    <t>Субсидии телерадиокомпаниям и телерадиоорганизациям</t>
  </si>
  <si>
    <t>Организация и проведение официальных физкультурно-оздоровительных и спортивных мероприятий для различных категорий и групп населения</t>
  </si>
  <si>
    <t>Проведение мероприятий по повышению энергоэффективности и надежности функционирования объектов водоотведения и очистки сточных вод</t>
  </si>
  <si>
    <t>Разработка проектно-сметной документации</t>
  </si>
  <si>
    <t>Строительство газопровода</t>
  </si>
  <si>
    <t>Организация и проведение культурно-массовых молодежных мероприятий</t>
  </si>
  <si>
    <t>Меры социальной поддержки малообеспеченным гражданам и гражданам, достигшим возраста 85 лет, на оплату ЖКУ</t>
  </si>
  <si>
    <t>Программная часть</t>
  </si>
  <si>
    <t>244</t>
  </si>
  <si>
    <t>810</t>
  </si>
  <si>
    <t>0707</t>
  </si>
  <si>
    <t>1003</t>
  </si>
  <si>
    <t>Распределение бюджетных ассигнований по целевым статьям (муниципальным программам МО "Город Гатчина" и непрограммным направлениям деятельности), видам расходов, разделам и подразделам классификации расходов бюджета МО "Город Гатчина" на 2015 год</t>
  </si>
  <si>
    <t>к решению совета депутатов МО "Город Гатчина"</t>
  </si>
  <si>
    <t>ВСЕГО</t>
  </si>
  <si>
    <t>Содержание детских и спортивных площадок, устройство оснований и приобретение и установка оборудования</t>
  </si>
  <si>
    <t>Мероприятия по организации технического надзора за выполнением работ</t>
  </si>
  <si>
    <t>35 4 0000</t>
  </si>
  <si>
    <t>35 4 1554</t>
  </si>
  <si>
    <t>35 4 1560</t>
  </si>
  <si>
    <t>35 4 1561</t>
  </si>
  <si>
    <t>35 4 1618</t>
  </si>
  <si>
    <t>35 4 1634</t>
  </si>
  <si>
    <t>35 4 1666</t>
  </si>
  <si>
    <t xml:space="preserve">Приложение 11 </t>
  </si>
  <si>
    <t>Средства Бюджета ЛО</t>
  </si>
  <si>
    <t>34 1 7075</t>
  </si>
  <si>
    <t>когда появятся</t>
  </si>
  <si>
    <t>Межбюджетные трансферты на исполнение полномочий исполнительно-распорядительного органа в рамках непрограммных расходов ОМСУ</t>
  </si>
  <si>
    <t>62 9 1560</t>
  </si>
  <si>
    <t>62 9 1542</t>
  </si>
  <si>
    <t>62 9 1517</t>
  </si>
  <si>
    <t>Мероприятия в области строительства, архитектуры и градостроительства</t>
  </si>
  <si>
    <t>62 9 1618</t>
  </si>
  <si>
    <t>62 9 1661</t>
  </si>
  <si>
    <t>35 4 1542</t>
  </si>
  <si>
    <t>35 2 1664</t>
  </si>
  <si>
    <t>62 9 1617</t>
  </si>
  <si>
    <t>61 7 7133</t>
  </si>
  <si>
    <t>61 7 7134</t>
  </si>
  <si>
    <t>61 8 7133</t>
  </si>
  <si>
    <t>61 8 7134</t>
  </si>
  <si>
    <t>122</t>
  </si>
  <si>
    <t>Иные выплаты персоналу государственных (муниципальных) органов, за исключением фонда оплаты труда</t>
  </si>
  <si>
    <t>32 3 1599</t>
  </si>
  <si>
    <t>Мероприятия по поддержке декоративно-прикладного искусства и народных художественных промыслов</t>
  </si>
  <si>
    <t>33 1 1513</t>
  </si>
  <si>
    <t>62 9 1675</t>
  </si>
  <si>
    <t>Субсидии на возмещение затрат по публикации официальным материалов</t>
  </si>
  <si>
    <t>Субсидии на возмещение затрат в связи с производством периодических изданий</t>
  </si>
  <si>
    <t>62 9 1405</t>
  </si>
  <si>
    <t>(в редакции решения от 25 марта 2015 года № 14)</t>
  </si>
  <si>
    <t>62 9 1522</t>
  </si>
  <si>
    <t>Мероприятия в области коммунального хозяйства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</si>
</sst>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0.00_ ;[Red]\-#,##0.00\ "/>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s>
  <fonts count="29">
    <font>
      <sz val="10"/>
      <name val="Arial"/>
      <family val="0"/>
    </font>
    <font>
      <u val="single"/>
      <sz val="10"/>
      <color indexed="12"/>
      <name val="Arial"/>
      <family val="2"/>
    </font>
    <font>
      <u val="single"/>
      <sz val="10"/>
      <color indexed="36"/>
      <name val="Arial"/>
      <family val="2"/>
    </font>
    <font>
      <b/>
      <sz val="10"/>
      <name val="Times New Roman"/>
      <family val="1"/>
    </font>
    <font>
      <sz val="10"/>
      <name val="Times New Roman"/>
      <family val="1"/>
    </font>
    <font>
      <sz val="8"/>
      <name val="Arial"/>
      <family val="2"/>
    </font>
    <font>
      <sz val="11"/>
      <name val="Times New Roman"/>
      <family val="1"/>
    </font>
    <font>
      <sz val="9"/>
      <name val="Arial Cyr"/>
      <family val="0"/>
    </font>
    <font>
      <sz val="14"/>
      <name val="Times New Roman"/>
      <family val="1"/>
    </font>
    <font>
      <b/>
      <sz val="12"/>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23">
    <xf numFmtId="0" fontId="0" fillId="0" borderId="0" xfId="0" applyAlignment="1">
      <alignment/>
    </xf>
    <xf numFmtId="49" fontId="4" fillId="0" borderId="1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49" fontId="4" fillId="4"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7" borderId="0" xfId="0" applyFont="1" applyFill="1" applyAlignment="1">
      <alignment vertical="center"/>
    </xf>
    <xf numFmtId="2" fontId="4" fillId="24" borderId="10" xfId="0" applyNumberFormat="1" applyFont="1" applyFill="1" applyBorder="1" applyAlignment="1">
      <alignment horizontal="center" vertical="center" wrapText="1"/>
    </xf>
    <xf numFmtId="0" fontId="3" fillId="22" borderId="0" xfId="0" applyFont="1" applyFill="1" applyAlignment="1">
      <alignment vertical="center"/>
    </xf>
    <xf numFmtId="0" fontId="4" fillId="4" borderId="0" xfId="0" applyFont="1" applyFill="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49" fontId="4" fillId="4" borderId="10" xfId="0" applyNumberFormat="1" applyFont="1" applyFill="1" applyBorder="1" applyAlignment="1">
      <alignment horizontal="center" vertical="center"/>
    </xf>
    <xf numFmtId="1" fontId="3" fillId="7"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24" borderId="12"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3" fillId="0" borderId="0" xfId="0" applyNumberFormat="1" applyFont="1" applyBorder="1" applyAlignment="1">
      <alignment horizontal="center" vertical="center"/>
    </xf>
    <xf numFmtId="49" fontId="3" fillId="7" borderId="10" xfId="0" applyNumberFormat="1" applyFont="1" applyFill="1" applyBorder="1" applyAlignment="1">
      <alignment horizontal="center" vertical="center" wrapText="1"/>
    </xf>
    <xf numFmtId="49" fontId="3" fillId="22" borderId="10" xfId="0" applyNumberFormat="1" applyFont="1" applyFill="1" applyBorder="1" applyAlignment="1">
      <alignment horizontal="center" vertical="center"/>
    </xf>
    <xf numFmtId="49" fontId="4" fillId="0" borderId="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vertical="center"/>
    </xf>
    <xf numFmtId="49" fontId="4" fillId="0" borderId="13" xfId="0" applyNumberFormat="1" applyFont="1" applyFill="1" applyBorder="1" applyAlignment="1">
      <alignment horizontal="left" vertical="center" wrapText="1"/>
    </xf>
    <xf numFmtId="0" fontId="4" fillId="0" borderId="14" xfId="0" applyFont="1" applyBorder="1" applyAlignment="1">
      <alignment horizontal="left" vertical="center" wrapText="1"/>
    </xf>
    <xf numFmtId="0" fontId="3" fillId="0" borderId="10" xfId="0" applyFont="1" applyFill="1" applyBorder="1" applyAlignment="1">
      <alignment horizontal="left" vertical="center" wrapText="1"/>
    </xf>
    <xf numFmtId="0" fontId="4" fillId="0" borderId="13" xfId="0" applyFont="1" applyBorder="1" applyAlignment="1">
      <alignment horizontal="left" vertical="center" wrapText="1"/>
    </xf>
    <xf numFmtId="49" fontId="4" fillId="0" borderId="13"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14" fontId="4" fillId="0" borderId="13" xfId="0" applyNumberFormat="1" applyFont="1" applyBorder="1" applyAlignment="1">
      <alignment horizontal="left" vertical="center" wrapText="1"/>
    </xf>
    <xf numFmtId="0" fontId="3" fillId="7"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49" fontId="4" fillId="22" borderId="10" xfId="0" applyNumberFormat="1" applyFont="1" applyFill="1" applyBorder="1" applyAlignment="1">
      <alignment horizontal="center" vertical="center" wrapText="1"/>
    </xf>
    <xf numFmtId="49" fontId="4" fillId="22" borderId="10" xfId="0" applyNumberFormat="1" applyFont="1" applyFill="1" applyBorder="1" applyAlignment="1">
      <alignment horizontal="center" vertical="center"/>
    </xf>
    <xf numFmtId="0" fontId="4" fillId="22" borderId="0" xfId="0" applyFont="1" applyFill="1" applyAlignment="1">
      <alignment vertical="center"/>
    </xf>
    <xf numFmtId="0" fontId="4" fillId="4"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4" borderId="10" xfId="0" applyFont="1" applyFill="1" applyBorder="1" applyAlignment="1">
      <alignment horizontal="center" vertical="center" wrapText="1"/>
    </xf>
    <xf numFmtId="0" fontId="4" fillId="22" borderId="10" xfId="0" applyFont="1" applyFill="1" applyBorder="1" applyAlignment="1">
      <alignment horizontal="center" vertical="center"/>
    </xf>
    <xf numFmtId="0" fontId="4" fillId="4" borderId="13" xfId="0" applyFont="1" applyFill="1" applyBorder="1" applyAlignment="1">
      <alignment horizontal="left" vertical="center" wrapText="1"/>
    </xf>
    <xf numFmtId="0" fontId="4" fillId="22" borderId="13" xfId="0" applyFont="1" applyFill="1" applyBorder="1" applyAlignment="1">
      <alignment horizontal="left" vertical="center" wrapText="1"/>
    </xf>
    <xf numFmtId="49" fontId="4" fillId="4" borderId="13" xfId="0" applyNumberFormat="1" applyFont="1" applyFill="1" applyBorder="1" applyAlignment="1">
      <alignment horizontal="left" vertical="center" wrapText="1"/>
    </xf>
    <xf numFmtId="2" fontId="4" fillId="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4" fillId="22" borderId="13" xfId="0" applyNumberFormat="1" applyFont="1" applyFill="1" applyBorder="1" applyAlignment="1">
      <alignment horizontal="left" vertical="center" wrapText="1"/>
    </xf>
    <xf numFmtId="14" fontId="3" fillId="0" borderId="13" xfId="0" applyNumberFormat="1" applyFont="1" applyBorder="1" applyAlignment="1">
      <alignment horizontal="left" vertical="center" wrapText="1"/>
    </xf>
    <xf numFmtId="14" fontId="4" fillId="4" borderId="13" xfId="0" applyNumberFormat="1" applyFont="1" applyFill="1" applyBorder="1" applyAlignment="1">
      <alignment horizontal="left" vertical="center" wrapText="1"/>
    </xf>
    <xf numFmtId="14" fontId="3" fillId="7" borderId="13" xfId="0" applyNumberFormat="1" applyFont="1" applyFill="1" applyBorder="1" applyAlignment="1">
      <alignment horizontal="left" vertical="center" wrapText="1"/>
    </xf>
    <xf numFmtId="0" fontId="3" fillId="7" borderId="10" xfId="0" applyFont="1" applyFill="1" applyBorder="1" applyAlignment="1">
      <alignment horizontal="center" vertical="center"/>
    </xf>
    <xf numFmtId="165" fontId="4" fillId="0" borderId="12" xfId="0" applyNumberFormat="1" applyFont="1" applyBorder="1" applyAlignment="1">
      <alignment horizontal="center" vertical="center" wrapText="1"/>
    </xf>
    <xf numFmtId="0" fontId="4" fillId="0" borderId="0" xfId="0" applyFont="1" applyAlignment="1">
      <alignment horizontal="left" vertical="center" wrapText="1"/>
    </xf>
    <xf numFmtId="2" fontId="6" fillId="24" borderId="0"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4" fillId="24" borderId="13" xfId="0" applyFont="1" applyFill="1" applyBorder="1" applyAlignment="1">
      <alignment horizontal="left" vertical="center" wrapText="1"/>
    </xf>
    <xf numFmtId="0" fontId="4" fillId="22"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4" borderId="13" xfId="0" applyNumberFormat="1" applyFont="1" applyFill="1" applyBorder="1" applyAlignment="1">
      <alignment horizontal="left" vertical="center" wrapText="1"/>
    </xf>
    <xf numFmtId="165" fontId="4" fillId="0" borderId="0" xfId="0" applyNumberFormat="1" applyFont="1" applyAlignment="1">
      <alignment horizontal="center" vertical="center"/>
    </xf>
    <xf numFmtId="165" fontId="3" fillId="7" borderId="10" xfId="0" applyNumberFormat="1" applyFont="1" applyFill="1" applyBorder="1" applyAlignment="1">
      <alignment horizontal="center" vertical="center" wrapText="1"/>
    </xf>
    <xf numFmtId="0" fontId="4" fillId="22" borderId="17" xfId="0" applyFont="1" applyFill="1" applyBorder="1" applyAlignment="1">
      <alignment horizontal="center" vertical="center" wrapText="1"/>
    </xf>
    <xf numFmtId="165" fontId="3" fillId="22" borderId="10" xfId="0" applyNumberFormat="1" applyFont="1" applyFill="1" applyBorder="1" applyAlignment="1">
      <alignment horizontal="center" vertical="center"/>
    </xf>
    <xf numFmtId="165" fontId="4" fillId="4" borderId="10" xfId="0" applyNumberFormat="1" applyFont="1" applyFill="1" applyBorder="1" applyAlignment="1">
      <alignment horizontal="center" vertical="center"/>
    </xf>
    <xf numFmtId="165" fontId="3" fillId="0" borderId="10" xfId="0" applyNumberFormat="1" applyFont="1" applyBorder="1" applyAlignment="1">
      <alignment horizontal="center" vertical="center"/>
    </xf>
    <xf numFmtId="165" fontId="4" fillId="0" borderId="10" xfId="0" applyNumberFormat="1" applyFont="1" applyBorder="1" applyAlignment="1">
      <alignment horizontal="center" vertical="center"/>
    </xf>
    <xf numFmtId="165" fontId="4"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5" fontId="4" fillId="22" borderId="10" xfId="0" applyNumberFormat="1" applyFont="1" applyFill="1" applyBorder="1" applyAlignment="1">
      <alignment horizontal="center" vertical="center"/>
    </xf>
    <xf numFmtId="165" fontId="7" fillId="0" borderId="10" xfId="0" applyNumberFormat="1" applyFont="1" applyBorder="1" applyAlignment="1">
      <alignment horizontal="center" vertical="center"/>
    </xf>
    <xf numFmtId="165" fontId="7"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3" fillId="0" borderId="17" xfId="0" applyNumberFormat="1" applyFont="1" applyBorder="1" applyAlignment="1">
      <alignment horizontal="center" vertical="center"/>
    </xf>
    <xf numFmtId="165" fontId="4" fillId="0" borderId="17" xfId="0" applyNumberFormat="1" applyFont="1" applyBorder="1" applyAlignment="1">
      <alignment horizontal="center" vertical="center"/>
    </xf>
    <xf numFmtId="165" fontId="4" fillId="22" borderId="17" xfId="0" applyNumberFormat="1" applyFont="1" applyFill="1" applyBorder="1" applyAlignment="1">
      <alignment horizontal="center" vertical="center"/>
    </xf>
    <xf numFmtId="165" fontId="4" fillId="4" borderId="17" xfId="0" applyNumberFormat="1" applyFont="1" applyFill="1" applyBorder="1" applyAlignment="1">
      <alignment horizontal="center" vertical="center"/>
    </xf>
    <xf numFmtId="165" fontId="3" fillId="7"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0" fontId="9" fillId="22" borderId="13" xfId="0" applyFont="1" applyFill="1" applyBorder="1" applyAlignment="1">
      <alignment horizontal="left" vertical="center" wrapText="1"/>
    </xf>
    <xf numFmtId="49" fontId="9" fillId="22" borderId="10" xfId="0" applyNumberFormat="1" applyFont="1" applyFill="1" applyBorder="1" applyAlignment="1">
      <alignment horizontal="center" vertical="center" wrapText="1"/>
    </xf>
    <xf numFmtId="165" fontId="9" fillId="22" borderId="10" xfId="0" applyNumberFormat="1" applyFont="1" applyFill="1" applyBorder="1" applyAlignment="1">
      <alignment horizontal="center" vertical="center"/>
    </xf>
    <xf numFmtId="0" fontId="9" fillId="22" borderId="0" xfId="0" applyFont="1" applyFill="1" applyAlignment="1">
      <alignment vertical="center"/>
    </xf>
    <xf numFmtId="0" fontId="3" fillId="0" borderId="18"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16" xfId="0" applyFont="1" applyFill="1" applyBorder="1" applyAlignment="1">
      <alignment wrapText="1"/>
    </xf>
    <xf numFmtId="0" fontId="4"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14" fontId="4" fillId="0" borderId="14" xfId="0" applyNumberFormat="1" applyFont="1" applyBorder="1" applyAlignment="1">
      <alignment horizontal="left" vertical="center" wrapText="1"/>
    </xf>
    <xf numFmtId="0" fontId="4" fillId="0" borderId="14" xfId="0" applyFont="1" applyFill="1" applyBorder="1" applyAlignment="1">
      <alignment wrapText="1"/>
    </xf>
    <xf numFmtId="49" fontId="10" fillId="0" borderId="10" xfId="0" applyNumberFormat="1" applyFont="1" applyFill="1" applyBorder="1" applyAlignment="1">
      <alignment horizontal="center" vertical="center" wrapText="1"/>
    </xf>
    <xf numFmtId="0" fontId="4" fillId="25" borderId="0" xfId="0" applyFont="1" applyFill="1" applyAlignment="1">
      <alignment vertical="center"/>
    </xf>
    <xf numFmtId="0" fontId="4" fillId="25" borderId="10" xfId="0" applyFont="1" applyFill="1" applyBorder="1" applyAlignment="1">
      <alignment horizontal="center" vertical="center"/>
    </xf>
    <xf numFmtId="14" fontId="4" fillId="25" borderId="13" xfId="0" applyNumberFormat="1" applyFont="1" applyFill="1" applyBorder="1" applyAlignment="1">
      <alignment horizontal="left" vertical="center" wrapText="1"/>
    </xf>
    <xf numFmtId="14" fontId="3" fillId="0" borderId="13"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wrapText="1"/>
    </xf>
    <xf numFmtId="165" fontId="4" fillId="4" borderId="12" xfId="0" applyNumberFormat="1" applyFont="1" applyFill="1" applyBorder="1" applyAlignment="1">
      <alignment horizontal="center" vertical="center"/>
    </xf>
    <xf numFmtId="0" fontId="4" fillId="0" borderId="10" xfId="0" applyFont="1" applyBorder="1" applyAlignment="1">
      <alignment vertical="center"/>
    </xf>
    <xf numFmtId="0" fontId="3" fillId="0" borderId="10" xfId="0" applyFont="1" applyBorder="1" applyAlignment="1">
      <alignment vertical="center"/>
    </xf>
    <xf numFmtId="0" fontId="3" fillId="0" borderId="14" xfId="0" applyFont="1" applyFill="1" applyBorder="1" applyAlignment="1">
      <alignment wrapText="1"/>
    </xf>
    <xf numFmtId="0" fontId="3" fillId="0" borderId="10" xfId="0" applyFont="1" applyBorder="1" applyAlignment="1">
      <alignment vertical="center" wrapText="1"/>
    </xf>
    <xf numFmtId="3" fontId="4" fillId="0" borderId="10" xfId="0" applyNumberFormat="1" applyFont="1" applyBorder="1" applyAlignment="1">
      <alignment horizontal="center" vertical="center"/>
    </xf>
    <xf numFmtId="0" fontId="6" fillId="0" borderId="10" xfId="0" applyFont="1" applyFill="1" applyBorder="1" applyAlignment="1">
      <alignment wrapText="1"/>
    </xf>
    <xf numFmtId="0" fontId="3" fillId="0" borderId="10" xfId="0" applyFont="1" applyFill="1" applyBorder="1" applyAlignment="1">
      <alignment wrapText="1"/>
    </xf>
    <xf numFmtId="49" fontId="3" fillId="0" borderId="10" xfId="0" applyNumberFormat="1" applyFont="1" applyBorder="1" applyAlignment="1">
      <alignment horizontal="justify" vertical="center" wrapText="1"/>
    </xf>
    <xf numFmtId="0" fontId="10" fillId="0" borderId="0" xfId="0" applyFont="1" applyAlignment="1">
      <alignment horizontal="right" vertical="center"/>
    </xf>
    <xf numFmtId="2" fontId="8" fillId="24" borderId="0" xfId="0" applyNumberFormat="1" applyFont="1" applyFill="1" applyBorder="1" applyAlignment="1">
      <alignment horizontal="center" vertical="center" wrapText="1"/>
    </xf>
    <xf numFmtId="2" fontId="6" fillId="24" borderId="0" xfId="0" applyNumberFormat="1" applyFont="1" applyFill="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G497"/>
  <sheetViews>
    <sheetView showGridLines="0" tabSelected="1" zoomScalePageLayoutView="0" workbookViewId="0" topLeftCell="A400">
      <selection activeCell="C398" sqref="C398"/>
    </sheetView>
  </sheetViews>
  <sheetFormatPr defaultColWidth="9.140625" defaultRowHeight="12.75" customHeight="1" outlineLevelRow="2" outlineLevelCol="1"/>
  <cols>
    <col min="1" max="1" width="65.28125" style="62" customWidth="1"/>
    <col min="2" max="2" width="10.140625" style="8" customWidth="1"/>
    <col min="3" max="3" width="7.28125" style="21" customWidth="1"/>
    <col min="4" max="4" width="6.57421875" style="21" customWidth="1"/>
    <col min="5" max="5" width="13.421875" style="70" customWidth="1"/>
    <col min="6" max="8" width="9.140625" style="2" customWidth="1" outlineLevel="1"/>
    <col min="9" max="16384" width="9.140625" style="2" customWidth="1"/>
  </cols>
  <sheetData>
    <row r="1" spans="1:5" ht="12.75" customHeight="1">
      <c r="A1" s="120" t="s">
        <v>361</v>
      </c>
      <c r="B1" s="120"/>
      <c r="C1" s="120"/>
      <c r="D1" s="120"/>
      <c r="E1" s="120"/>
    </row>
    <row r="2" spans="1:5" ht="12.75" customHeight="1">
      <c r="A2" s="122" t="s">
        <v>350</v>
      </c>
      <c r="B2" s="122"/>
      <c r="C2" s="122"/>
      <c r="D2" s="122"/>
      <c r="E2" s="122"/>
    </row>
    <row r="3" spans="1:5" ht="33.75" customHeight="1">
      <c r="A3" s="122" t="s">
        <v>0</v>
      </c>
      <c r="B3" s="122"/>
      <c r="C3" s="122"/>
      <c r="D3" s="122"/>
      <c r="E3" s="122"/>
    </row>
    <row r="4" spans="1:5" ht="18" customHeight="1">
      <c r="A4" s="63"/>
      <c r="B4" s="122" t="s">
        <v>41</v>
      </c>
      <c r="C4" s="122"/>
      <c r="D4" s="122"/>
      <c r="E4" s="122"/>
    </row>
    <row r="5" spans="1:5" ht="15" customHeight="1">
      <c r="A5" s="122" t="s">
        <v>388</v>
      </c>
      <c r="B5" s="122"/>
      <c r="C5" s="122"/>
      <c r="D5" s="122"/>
      <c r="E5" s="122"/>
    </row>
    <row r="6" spans="1:5" ht="12.75" customHeight="1">
      <c r="A6" s="121" t="s">
        <v>349</v>
      </c>
      <c r="B6" s="121"/>
      <c r="C6" s="121"/>
      <c r="D6" s="121"/>
      <c r="E6" s="121"/>
    </row>
    <row r="7" spans="1:5" ht="12.75" customHeight="1">
      <c r="A7" s="121"/>
      <c r="B7" s="121"/>
      <c r="C7" s="121"/>
      <c r="D7" s="121"/>
      <c r="E7" s="121"/>
    </row>
    <row r="8" spans="1:5" ht="12.75" customHeight="1">
      <c r="A8" s="121"/>
      <c r="B8" s="121"/>
      <c r="C8" s="121"/>
      <c r="D8" s="121"/>
      <c r="E8" s="121"/>
    </row>
    <row r="9" spans="1:5" ht="38.25" customHeight="1">
      <c r="A9" s="121"/>
      <c r="B9" s="121"/>
      <c r="C9" s="121"/>
      <c r="D9" s="121"/>
      <c r="E9" s="121"/>
    </row>
    <row r="10" spans="1:4" ht="15.75" customHeight="1">
      <c r="A10" s="64"/>
      <c r="B10" s="10"/>
      <c r="C10" s="22"/>
      <c r="D10" s="22"/>
    </row>
    <row r="11" spans="1:5" ht="54.75" customHeight="1">
      <c r="A11" s="65" t="s">
        <v>314</v>
      </c>
      <c r="B11" s="12" t="s">
        <v>313</v>
      </c>
      <c r="C11" s="20" t="s">
        <v>315</v>
      </c>
      <c r="D11" s="20" t="s">
        <v>316</v>
      </c>
      <c r="E11" s="61" t="s">
        <v>317</v>
      </c>
    </row>
    <row r="12" spans="1:5" s="11" customFormat="1" ht="18" customHeight="1">
      <c r="A12" s="41" t="s">
        <v>344</v>
      </c>
      <c r="B12" s="18"/>
      <c r="C12" s="23"/>
      <c r="D12" s="23"/>
      <c r="E12" s="71">
        <f>E13+E77+E113+E170+E194+E273+E300</f>
        <v>584182</v>
      </c>
    </row>
    <row r="13" spans="1:5" s="13" customFormat="1" ht="39.75" customHeight="1">
      <c r="A13" s="66" t="s">
        <v>68</v>
      </c>
      <c r="B13" s="72" t="s">
        <v>93</v>
      </c>
      <c r="C13" s="24"/>
      <c r="D13" s="24"/>
      <c r="E13" s="73">
        <f>E14+E33+E67</f>
        <v>36756.5</v>
      </c>
    </row>
    <row r="14" spans="1:5" s="14" customFormat="1" ht="52.5" customHeight="1">
      <c r="A14" s="67" t="s">
        <v>78</v>
      </c>
      <c r="B14" s="4" t="s">
        <v>69</v>
      </c>
      <c r="C14" s="17"/>
      <c r="D14" s="17"/>
      <c r="E14" s="74">
        <f>E15+E18+E23+E28</f>
        <v>21591</v>
      </c>
    </row>
    <row r="15" spans="1:5" s="29" customFormat="1" ht="41.25" customHeight="1" outlineLevel="1">
      <c r="A15" s="36" t="s">
        <v>72</v>
      </c>
      <c r="B15" s="28" t="s">
        <v>70</v>
      </c>
      <c r="C15" s="26"/>
      <c r="D15" s="26"/>
      <c r="E15" s="75">
        <f>E16</f>
        <v>332</v>
      </c>
    </row>
    <row r="16" spans="1:5" s="3" customFormat="1" ht="25.5" outlineLevel="1">
      <c r="A16" s="42" t="s">
        <v>64</v>
      </c>
      <c r="B16" s="6" t="s">
        <v>70</v>
      </c>
      <c r="C16" s="9" t="s">
        <v>63</v>
      </c>
      <c r="D16" s="9"/>
      <c r="E16" s="76">
        <v>332</v>
      </c>
    </row>
    <row r="17" spans="1:5" s="3" customFormat="1" ht="12.75" outlineLevel="1">
      <c r="A17" s="42" t="s">
        <v>39</v>
      </c>
      <c r="B17" s="6" t="s">
        <v>70</v>
      </c>
      <c r="C17" s="9" t="s">
        <v>63</v>
      </c>
      <c r="D17" s="9" t="s">
        <v>348</v>
      </c>
      <c r="E17" s="76">
        <v>332</v>
      </c>
    </row>
    <row r="18" spans="1:5" s="29" customFormat="1" ht="30.75" customHeight="1" outlineLevel="1">
      <c r="A18" s="39" t="s">
        <v>343</v>
      </c>
      <c r="B18" s="28" t="s">
        <v>71</v>
      </c>
      <c r="C18" s="26"/>
      <c r="D18" s="26"/>
      <c r="E18" s="75">
        <f>E19+E21</f>
        <v>10450</v>
      </c>
    </row>
    <row r="19" spans="1:5" ht="25.5" outlineLevel="1">
      <c r="A19" s="34" t="s">
        <v>62</v>
      </c>
      <c r="B19" s="6" t="s">
        <v>71</v>
      </c>
      <c r="C19" s="9" t="s">
        <v>61</v>
      </c>
      <c r="D19" s="9"/>
      <c r="E19" s="76">
        <f>E20</f>
        <v>10300</v>
      </c>
    </row>
    <row r="20" spans="1:5" ht="12.75" outlineLevel="1">
      <c r="A20" s="34" t="s">
        <v>39</v>
      </c>
      <c r="B20" s="6" t="s">
        <v>71</v>
      </c>
      <c r="C20" s="9" t="s">
        <v>61</v>
      </c>
      <c r="D20" s="9" t="s">
        <v>348</v>
      </c>
      <c r="E20" s="76">
        <v>10300</v>
      </c>
    </row>
    <row r="21" spans="1:5" ht="17.25" customHeight="1" outlineLevel="1">
      <c r="A21" s="42" t="s">
        <v>73</v>
      </c>
      <c r="B21" s="6" t="s">
        <v>71</v>
      </c>
      <c r="C21" s="9" t="s">
        <v>345</v>
      </c>
      <c r="D21" s="9"/>
      <c r="E21" s="76">
        <v>150</v>
      </c>
    </row>
    <row r="22" spans="1:5" ht="12.75" outlineLevel="1">
      <c r="A22" s="42" t="s">
        <v>39</v>
      </c>
      <c r="B22" s="6" t="s">
        <v>71</v>
      </c>
      <c r="C22" s="9" t="s">
        <v>345</v>
      </c>
      <c r="D22" s="9" t="s">
        <v>348</v>
      </c>
      <c r="E22" s="76">
        <v>150</v>
      </c>
    </row>
    <row r="23" spans="1:5" s="16" customFormat="1" ht="18.75" customHeight="1" outlineLevel="1">
      <c r="A23" s="39" t="s">
        <v>75</v>
      </c>
      <c r="B23" s="15" t="s">
        <v>74</v>
      </c>
      <c r="C23" s="26"/>
      <c r="D23" s="26"/>
      <c r="E23" s="75">
        <f>E24+E26</f>
        <v>10455</v>
      </c>
    </row>
    <row r="24" spans="1:5" ht="25.5" outlineLevel="1">
      <c r="A24" s="34" t="s">
        <v>62</v>
      </c>
      <c r="B24" s="5" t="s">
        <v>74</v>
      </c>
      <c r="C24" s="9" t="s">
        <v>61</v>
      </c>
      <c r="D24" s="9"/>
      <c r="E24" s="76">
        <v>10340</v>
      </c>
    </row>
    <row r="25" spans="1:5" ht="16.5" customHeight="1" outlineLevel="1">
      <c r="A25" s="34" t="s">
        <v>39</v>
      </c>
      <c r="B25" s="5" t="s">
        <v>74</v>
      </c>
      <c r="C25" s="9" t="s">
        <v>61</v>
      </c>
      <c r="D25" s="9" t="s">
        <v>348</v>
      </c>
      <c r="E25" s="76">
        <v>10340</v>
      </c>
    </row>
    <row r="26" spans="1:5" ht="16.5" customHeight="1" outlineLevel="1">
      <c r="A26" s="42" t="s">
        <v>73</v>
      </c>
      <c r="B26" s="5" t="s">
        <v>74</v>
      </c>
      <c r="C26" s="9" t="s">
        <v>345</v>
      </c>
      <c r="D26" s="9"/>
      <c r="E26" s="76">
        <v>115</v>
      </c>
    </row>
    <row r="27" spans="1:5" ht="12.75" outlineLevel="1">
      <c r="A27" s="42" t="s">
        <v>39</v>
      </c>
      <c r="B27" s="5" t="s">
        <v>74</v>
      </c>
      <c r="C27" s="9" t="s">
        <v>345</v>
      </c>
      <c r="D27" s="9" t="s">
        <v>348</v>
      </c>
      <c r="E27" s="76">
        <v>115</v>
      </c>
    </row>
    <row r="28" spans="1:5" s="16" customFormat="1" ht="15.75" customHeight="1" outlineLevel="1">
      <c r="A28" s="39" t="s">
        <v>77</v>
      </c>
      <c r="B28" s="27" t="s">
        <v>76</v>
      </c>
      <c r="C28" s="26"/>
      <c r="D28" s="26"/>
      <c r="E28" s="75">
        <f>E29+E31</f>
        <v>354</v>
      </c>
    </row>
    <row r="29" spans="1:5" ht="25.5" outlineLevel="1">
      <c r="A29" s="34" t="s">
        <v>62</v>
      </c>
      <c r="B29" s="7" t="s">
        <v>76</v>
      </c>
      <c r="C29" s="9" t="s">
        <v>61</v>
      </c>
      <c r="D29" s="9"/>
      <c r="E29" s="76">
        <v>352</v>
      </c>
    </row>
    <row r="30" spans="1:5" ht="16.5" customHeight="1" outlineLevel="1">
      <c r="A30" s="34" t="s">
        <v>39</v>
      </c>
      <c r="B30" s="7" t="s">
        <v>76</v>
      </c>
      <c r="C30" s="9" t="s">
        <v>61</v>
      </c>
      <c r="D30" s="9" t="s">
        <v>348</v>
      </c>
      <c r="E30" s="76">
        <v>352</v>
      </c>
    </row>
    <row r="31" spans="1:5" ht="18" customHeight="1" outlineLevel="1">
      <c r="A31" s="42" t="s">
        <v>73</v>
      </c>
      <c r="B31" s="7" t="s">
        <v>76</v>
      </c>
      <c r="C31" s="9" t="s">
        <v>345</v>
      </c>
      <c r="D31" s="9"/>
      <c r="E31" s="76">
        <v>2</v>
      </c>
    </row>
    <row r="32" spans="1:5" ht="12.75" outlineLevel="1">
      <c r="A32" s="42" t="s">
        <v>39</v>
      </c>
      <c r="B32" s="7" t="s">
        <v>76</v>
      </c>
      <c r="C32" s="9" t="s">
        <v>345</v>
      </c>
      <c r="D32" s="9" t="s">
        <v>348</v>
      </c>
      <c r="E32" s="76">
        <v>2</v>
      </c>
    </row>
    <row r="33" spans="1:5" s="14" customFormat="1" ht="51.75" customHeight="1">
      <c r="A33" s="51" t="s">
        <v>79</v>
      </c>
      <c r="B33" s="47" t="s">
        <v>83</v>
      </c>
      <c r="C33" s="4"/>
      <c r="D33" s="4"/>
      <c r="E33" s="74">
        <f>E34+E37+E42+E47+E52+E57+E62</f>
        <v>4711.7</v>
      </c>
    </row>
    <row r="34" spans="1:5" s="16" customFormat="1" ht="29.25" customHeight="1" outlineLevel="1">
      <c r="A34" s="39" t="s">
        <v>94</v>
      </c>
      <c r="B34" s="15" t="s">
        <v>84</v>
      </c>
      <c r="C34" s="26"/>
      <c r="D34" s="26"/>
      <c r="E34" s="75">
        <f>E35</f>
        <v>3200.9</v>
      </c>
    </row>
    <row r="35" spans="1:5" ht="30" customHeight="1" outlineLevel="1">
      <c r="A35" s="34" t="s">
        <v>62</v>
      </c>
      <c r="B35" s="5" t="s">
        <v>84</v>
      </c>
      <c r="C35" s="9" t="s">
        <v>61</v>
      </c>
      <c r="D35" s="9"/>
      <c r="E35" s="76">
        <v>3200.9</v>
      </c>
    </row>
    <row r="36" spans="1:5" ht="12.75" outlineLevel="1">
      <c r="A36" s="34" t="s">
        <v>39</v>
      </c>
      <c r="B36" s="5" t="s">
        <v>84</v>
      </c>
      <c r="C36" s="9" t="s">
        <v>61</v>
      </c>
      <c r="D36" s="9" t="s">
        <v>348</v>
      </c>
      <c r="E36" s="76">
        <v>3200.9</v>
      </c>
    </row>
    <row r="37" spans="1:5" s="16" customFormat="1" ht="33" customHeight="1" outlineLevel="1">
      <c r="A37" s="39" t="s">
        <v>95</v>
      </c>
      <c r="B37" s="15" t="s">
        <v>85</v>
      </c>
      <c r="C37" s="26"/>
      <c r="D37" s="26"/>
      <c r="E37" s="75">
        <f>E38+E40</f>
        <v>201.5</v>
      </c>
    </row>
    <row r="38" spans="1:5" ht="25.5" outlineLevel="1">
      <c r="A38" s="34" t="s">
        <v>62</v>
      </c>
      <c r="B38" s="5" t="s">
        <v>85</v>
      </c>
      <c r="C38" s="9" t="s">
        <v>61</v>
      </c>
      <c r="D38" s="9"/>
      <c r="E38" s="76">
        <v>200</v>
      </c>
    </row>
    <row r="39" spans="1:5" ht="12.75" outlineLevel="1">
      <c r="A39" s="34" t="s">
        <v>39</v>
      </c>
      <c r="B39" s="5" t="s">
        <v>85</v>
      </c>
      <c r="C39" s="9" t="s">
        <v>61</v>
      </c>
      <c r="D39" s="9" t="s">
        <v>348</v>
      </c>
      <c r="E39" s="76">
        <v>200</v>
      </c>
    </row>
    <row r="40" spans="1:5" ht="18.75" customHeight="1" outlineLevel="1">
      <c r="A40" s="42" t="s">
        <v>73</v>
      </c>
      <c r="B40" s="5" t="s">
        <v>85</v>
      </c>
      <c r="C40" s="9" t="s">
        <v>345</v>
      </c>
      <c r="D40" s="9"/>
      <c r="E40" s="76">
        <v>1.5</v>
      </c>
    </row>
    <row r="41" spans="1:5" ht="12.75" outlineLevel="1">
      <c r="A41" s="42" t="s">
        <v>39</v>
      </c>
      <c r="B41" s="5" t="s">
        <v>85</v>
      </c>
      <c r="C41" s="9" t="s">
        <v>345</v>
      </c>
      <c r="D41" s="9" t="s">
        <v>348</v>
      </c>
      <c r="E41" s="76">
        <v>1.5</v>
      </c>
    </row>
    <row r="42" spans="1:5" s="16" customFormat="1" ht="27" customHeight="1" outlineLevel="1">
      <c r="A42" s="39" t="s">
        <v>96</v>
      </c>
      <c r="B42" s="15" t="s">
        <v>86</v>
      </c>
      <c r="C42" s="26"/>
      <c r="D42" s="26"/>
      <c r="E42" s="75">
        <f>E43+E45</f>
        <v>704</v>
      </c>
    </row>
    <row r="43" spans="1:5" s="3" customFormat="1" ht="30.75" customHeight="1" outlineLevel="1">
      <c r="A43" s="34" t="s">
        <v>62</v>
      </c>
      <c r="B43" s="5" t="s">
        <v>86</v>
      </c>
      <c r="C43" s="9" t="s">
        <v>61</v>
      </c>
      <c r="D43" s="9"/>
      <c r="E43" s="77">
        <v>700</v>
      </c>
    </row>
    <row r="44" spans="1:5" s="3" customFormat="1" ht="12.75" outlineLevel="1">
      <c r="A44" s="34" t="s">
        <v>39</v>
      </c>
      <c r="B44" s="5" t="s">
        <v>86</v>
      </c>
      <c r="C44" s="9" t="s">
        <v>61</v>
      </c>
      <c r="D44" s="9" t="s">
        <v>348</v>
      </c>
      <c r="E44" s="77">
        <v>700</v>
      </c>
    </row>
    <row r="45" spans="1:5" ht="18" customHeight="1" outlineLevel="1">
      <c r="A45" s="42" t="s">
        <v>73</v>
      </c>
      <c r="B45" s="5" t="s">
        <v>86</v>
      </c>
      <c r="C45" s="9" t="s">
        <v>345</v>
      </c>
      <c r="D45" s="9"/>
      <c r="E45" s="76">
        <v>4</v>
      </c>
    </row>
    <row r="46" spans="1:5" ht="12.75" outlineLevel="1">
      <c r="A46" s="42" t="s">
        <v>39</v>
      </c>
      <c r="B46" s="5" t="s">
        <v>86</v>
      </c>
      <c r="C46" s="9" t="s">
        <v>345</v>
      </c>
      <c r="D46" s="9" t="s">
        <v>348</v>
      </c>
      <c r="E46" s="76">
        <v>4</v>
      </c>
    </row>
    <row r="47" spans="1:5" s="16" customFormat="1" ht="31.5" customHeight="1" outlineLevel="1">
      <c r="A47" s="39" t="s">
        <v>97</v>
      </c>
      <c r="B47" s="15" t="s">
        <v>87</v>
      </c>
      <c r="C47" s="19"/>
      <c r="D47" s="19"/>
      <c r="E47" s="75">
        <f>E48+E50</f>
        <v>362</v>
      </c>
    </row>
    <row r="48" spans="1:5" ht="28.5" customHeight="1" outlineLevel="1">
      <c r="A48" s="34" t="s">
        <v>62</v>
      </c>
      <c r="B48" s="5" t="s">
        <v>87</v>
      </c>
      <c r="C48" s="9" t="s">
        <v>61</v>
      </c>
      <c r="D48" s="9"/>
      <c r="E48" s="76">
        <v>360</v>
      </c>
    </row>
    <row r="49" spans="1:5" ht="12.75" outlineLevel="1">
      <c r="A49" s="34" t="s">
        <v>39</v>
      </c>
      <c r="B49" s="5" t="s">
        <v>87</v>
      </c>
      <c r="C49" s="9" t="s">
        <v>61</v>
      </c>
      <c r="D49" s="9" t="s">
        <v>348</v>
      </c>
      <c r="E49" s="76">
        <v>360</v>
      </c>
    </row>
    <row r="50" spans="1:5" ht="18.75" customHeight="1" outlineLevel="1">
      <c r="A50" s="42" t="s">
        <v>73</v>
      </c>
      <c r="B50" s="5" t="s">
        <v>87</v>
      </c>
      <c r="C50" s="9" t="s">
        <v>345</v>
      </c>
      <c r="D50" s="9"/>
      <c r="E50" s="76">
        <v>2</v>
      </c>
    </row>
    <row r="51" spans="1:5" ht="12.75" outlineLevel="1">
      <c r="A51" s="42" t="s">
        <v>39</v>
      </c>
      <c r="B51" s="5" t="s">
        <v>87</v>
      </c>
      <c r="C51" s="9" t="s">
        <v>345</v>
      </c>
      <c r="D51" s="9" t="s">
        <v>348</v>
      </c>
      <c r="E51" s="76">
        <v>2</v>
      </c>
    </row>
    <row r="52" spans="1:5" s="16" customFormat="1" ht="16.5" customHeight="1" outlineLevel="1">
      <c r="A52" s="39" t="s">
        <v>98</v>
      </c>
      <c r="B52" s="15" t="s">
        <v>88</v>
      </c>
      <c r="C52" s="19"/>
      <c r="D52" s="19"/>
      <c r="E52" s="75">
        <f>E53+E55</f>
        <v>111.5</v>
      </c>
    </row>
    <row r="53" spans="1:5" ht="25.5" outlineLevel="1">
      <c r="A53" s="34" t="s">
        <v>62</v>
      </c>
      <c r="B53" s="5" t="s">
        <v>88</v>
      </c>
      <c r="C53" s="9" t="s">
        <v>61</v>
      </c>
      <c r="D53" s="9"/>
      <c r="E53" s="76">
        <v>110</v>
      </c>
    </row>
    <row r="54" spans="1:5" ht="12.75" outlineLevel="1">
      <c r="A54" s="34" t="s">
        <v>39</v>
      </c>
      <c r="B54" s="5" t="s">
        <v>88</v>
      </c>
      <c r="C54" s="9" t="s">
        <v>61</v>
      </c>
      <c r="D54" s="9" t="s">
        <v>348</v>
      </c>
      <c r="E54" s="76">
        <v>110</v>
      </c>
    </row>
    <row r="55" spans="1:5" ht="18" customHeight="1" outlineLevel="1">
      <c r="A55" s="42" t="s">
        <v>73</v>
      </c>
      <c r="B55" s="5" t="s">
        <v>88</v>
      </c>
      <c r="C55" s="9" t="s">
        <v>345</v>
      </c>
      <c r="D55" s="9"/>
      <c r="E55" s="76">
        <v>1.5</v>
      </c>
    </row>
    <row r="56" spans="1:5" ht="12.75" outlineLevel="1">
      <c r="A56" s="42" t="s">
        <v>39</v>
      </c>
      <c r="B56" s="5" t="s">
        <v>88</v>
      </c>
      <c r="C56" s="9" t="s">
        <v>345</v>
      </c>
      <c r="D56" s="9" t="s">
        <v>348</v>
      </c>
      <c r="E56" s="76">
        <v>1.5</v>
      </c>
    </row>
    <row r="57" spans="1:5" s="16" customFormat="1" ht="29.25" customHeight="1" outlineLevel="1">
      <c r="A57" s="39" t="s">
        <v>99</v>
      </c>
      <c r="B57" s="27" t="s">
        <v>89</v>
      </c>
      <c r="C57" s="19"/>
      <c r="D57" s="19"/>
      <c r="E57" s="75">
        <f>E58+E60</f>
        <v>50.3</v>
      </c>
    </row>
    <row r="58" spans="1:5" ht="28.5" customHeight="1" outlineLevel="1">
      <c r="A58" s="34" t="s">
        <v>62</v>
      </c>
      <c r="B58" s="7" t="s">
        <v>89</v>
      </c>
      <c r="C58" s="9" t="s">
        <v>61</v>
      </c>
      <c r="D58" s="9"/>
      <c r="E58" s="76">
        <v>50</v>
      </c>
    </row>
    <row r="59" spans="1:5" ht="12.75" outlineLevel="1">
      <c r="A59" s="34" t="s">
        <v>39</v>
      </c>
      <c r="B59" s="7" t="s">
        <v>89</v>
      </c>
      <c r="C59" s="9" t="s">
        <v>61</v>
      </c>
      <c r="D59" s="9" t="s">
        <v>348</v>
      </c>
      <c r="E59" s="76">
        <v>50</v>
      </c>
    </row>
    <row r="60" spans="1:5" ht="18" customHeight="1" outlineLevel="1">
      <c r="A60" s="42" t="s">
        <v>73</v>
      </c>
      <c r="B60" s="7" t="s">
        <v>89</v>
      </c>
      <c r="C60" s="9" t="s">
        <v>345</v>
      </c>
      <c r="D60" s="9"/>
      <c r="E60" s="76">
        <v>0.3</v>
      </c>
    </row>
    <row r="61" spans="1:5" ht="12.75" outlineLevel="1">
      <c r="A61" s="42" t="s">
        <v>39</v>
      </c>
      <c r="B61" s="7" t="s">
        <v>89</v>
      </c>
      <c r="C61" s="9" t="s">
        <v>345</v>
      </c>
      <c r="D61" s="9" t="s">
        <v>348</v>
      </c>
      <c r="E61" s="76">
        <v>0.3</v>
      </c>
    </row>
    <row r="62" spans="1:5" s="16" customFormat="1" ht="28.5" customHeight="1" outlineLevel="1">
      <c r="A62" s="38" t="s">
        <v>100</v>
      </c>
      <c r="B62" s="15" t="s">
        <v>90</v>
      </c>
      <c r="C62" s="19"/>
      <c r="D62" s="19"/>
      <c r="E62" s="75">
        <f>E63+E65</f>
        <v>81.5</v>
      </c>
    </row>
    <row r="63" spans="1:5" ht="27.75" customHeight="1" outlineLevel="1">
      <c r="A63" s="34" t="s">
        <v>62</v>
      </c>
      <c r="B63" s="5" t="s">
        <v>90</v>
      </c>
      <c r="C63" s="9" t="s">
        <v>61</v>
      </c>
      <c r="D63" s="9"/>
      <c r="E63" s="76">
        <v>80</v>
      </c>
    </row>
    <row r="64" spans="1:5" ht="12.75" outlineLevel="1">
      <c r="A64" s="34" t="s">
        <v>39</v>
      </c>
      <c r="B64" s="5" t="s">
        <v>90</v>
      </c>
      <c r="C64" s="9" t="s">
        <v>61</v>
      </c>
      <c r="D64" s="9" t="s">
        <v>348</v>
      </c>
      <c r="E64" s="76">
        <v>80</v>
      </c>
    </row>
    <row r="65" spans="1:5" ht="17.25" customHeight="1" outlineLevel="1">
      <c r="A65" s="42" t="s">
        <v>73</v>
      </c>
      <c r="B65" s="5" t="s">
        <v>90</v>
      </c>
      <c r="C65" s="9" t="s">
        <v>345</v>
      </c>
      <c r="D65" s="9"/>
      <c r="E65" s="76">
        <v>1.5</v>
      </c>
    </row>
    <row r="66" spans="1:5" ht="12.75" outlineLevel="1">
      <c r="A66" s="42" t="s">
        <v>39</v>
      </c>
      <c r="B66" s="5" t="s">
        <v>90</v>
      </c>
      <c r="C66" s="9" t="s">
        <v>345</v>
      </c>
      <c r="D66" s="9" t="s">
        <v>348</v>
      </c>
      <c r="E66" s="76">
        <v>1.5</v>
      </c>
    </row>
    <row r="67" spans="1:5" s="14" customFormat="1" ht="44.25" customHeight="1">
      <c r="A67" s="51" t="s">
        <v>82</v>
      </c>
      <c r="B67" s="49" t="s">
        <v>91</v>
      </c>
      <c r="C67" s="4"/>
      <c r="D67" s="4"/>
      <c r="E67" s="74">
        <f>E68</f>
        <v>10453.8</v>
      </c>
    </row>
    <row r="68" spans="1:5" s="16" customFormat="1" ht="17.25" customHeight="1" outlineLevel="1">
      <c r="A68" s="38" t="s">
        <v>328</v>
      </c>
      <c r="B68" s="27" t="s">
        <v>92</v>
      </c>
      <c r="C68" s="19"/>
      <c r="D68" s="19"/>
      <c r="E68" s="75">
        <f>E69+E71+E73+E75</f>
        <v>10453.8</v>
      </c>
    </row>
    <row r="69" spans="1:5" ht="27.75" customHeight="1" outlineLevel="1">
      <c r="A69" s="68" t="s">
        <v>266</v>
      </c>
      <c r="B69" s="7" t="s">
        <v>92</v>
      </c>
      <c r="C69" s="78" t="s">
        <v>267</v>
      </c>
      <c r="D69" s="1"/>
      <c r="E69" s="76">
        <f>E70</f>
        <v>6253.3</v>
      </c>
    </row>
    <row r="70" spans="1:5" ht="15" outlineLevel="1">
      <c r="A70" s="68" t="s">
        <v>25</v>
      </c>
      <c r="B70" s="7" t="s">
        <v>92</v>
      </c>
      <c r="C70" s="78" t="s">
        <v>267</v>
      </c>
      <c r="D70" s="1" t="s">
        <v>299</v>
      </c>
      <c r="E70" s="76">
        <f>5242.7+930.3+80.3</f>
        <v>6253.3</v>
      </c>
    </row>
    <row r="71" spans="1:5" ht="29.25" customHeight="1" outlineLevel="1">
      <c r="A71" s="68" t="s">
        <v>102</v>
      </c>
      <c r="B71" s="7" t="s">
        <v>92</v>
      </c>
      <c r="C71" s="78" t="s">
        <v>101</v>
      </c>
      <c r="D71" s="1"/>
      <c r="E71" s="76">
        <f>E72</f>
        <v>115</v>
      </c>
    </row>
    <row r="72" spans="1:5" ht="15" outlineLevel="1">
      <c r="A72" s="68" t="s">
        <v>25</v>
      </c>
      <c r="B72" s="7" t="s">
        <v>92</v>
      </c>
      <c r="C72" s="78" t="s">
        <v>101</v>
      </c>
      <c r="D72" s="1" t="s">
        <v>299</v>
      </c>
      <c r="E72" s="76">
        <f>65+40+10</f>
        <v>115</v>
      </c>
    </row>
    <row r="73" spans="1:5" ht="16.5" customHeight="1" outlineLevel="1">
      <c r="A73" s="68" t="s">
        <v>73</v>
      </c>
      <c r="B73" s="7" t="s">
        <v>92</v>
      </c>
      <c r="C73" s="78" t="s">
        <v>345</v>
      </c>
      <c r="D73" s="1"/>
      <c r="E73" s="76">
        <f>E74</f>
        <v>4085</v>
      </c>
    </row>
    <row r="74" spans="1:5" ht="15" outlineLevel="1">
      <c r="A74" s="68" t="s">
        <v>25</v>
      </c>
      <c r="B74" s="7" t="s">
        <v>92</v>
      </c>
      <c r="C74" s="78" t="s">
        <v>345</v>
      </c>
      <c r="D74" s="1" t="s">
        <v>299</v>
      </c>
      <c r="E74" s="76">
        <f>645+2150+1100+200-10</f>
        <v>4085</v>
      </c>
    </row>
    <row r="75" spans="1:5" ht="15" outlineLevel="1">
      <c r="A75" s="68" t="s">
        <v>291</v>
      </c>
      <c r="B75" s="7" t="s">
        <v>92</v>
      </c>
      <c r="C75" s="78" t="s">
        <v>289</v>
      </c>
      <c r="D75" s="1"/>
      <c r="E75" s="76">
        <v>0.5</v>
      </c>
    </row>
    <row r="76" spans="1:5" ht="15" outlineLevel="1">
      <c r="A76" s="97" t="s">
        <v>25</v>
      </c>
      <c r="B76" s="7" t="s">
        <v>92</v>
      </c>
      <c r="C76" s="78" t="s">
        <v>289</v>
      </c>
      <c r="D76" s="1" t="s">
        <v>299</v>
      </c>
      <c r="E76" s="76">
        <v>0.5</v>
      </c>
    </row>
    <row r="77" spans="1:5" s="46" customFormat="1" ht="50.25" customHeight="1">
      <c r="A77" s="52" t="s">
        <v>50</v>
      </c>
      <c r="B77" s="50" t="s">
        <v>80</v>
      </c>
      <c r="C77" s="44"/>
      <c r="D77" s="44"/>
      <c r="E77" s="79">
        <f>E78+E88+E97</f>
        <v>38123.5</v>
      </c>
    </row>
    <row r="78" spans="1:5" s="14" customFormat="1" ht="53.25" customHeight="1">
      <c r="A78" s="51" t="s">
        <v>51</v>
      </c>
      <c r="B78" s="47" t="s">
        <v>81</v>
      </c>
      <c r="C78" s="4"/>
      <c r="D78" s="4"/>
      <c r="E78" s="74">
        <f>E79+E82+E85</f>
        <v>5600</v>
      </c>
    </row>
    <row r="79" spans="1:5" s="16" customFormat="1" ht="27.75" customHeight="1" outlineLevel="1">
      <c r="A79" s="39" t="s">
        <v>338</v>
      </c>
      <c r="B79" s="15" t="s">
        <v>103</v>
      </c>
      <c r="C79" s="19"/>
      <c r="D79" s="19"/>
      <c r="E79" s="75">
        <f>E80</f>
        <v>4665</v>
      </c>
    </row>
    <row r="80" spans="1:5" ht="17.25" customHeight="1" outlineLevel="1">
      <c r="A80" s="68" t="s">
        <v>73</v>
      </c>
      <c r="B80" s="5" t="s">
        <v>103</v>
      </c>
      <c r="C80" s="78" t="s">
        <v>345</v>
      </c>
      <c r="D80" s="1"/>
      <c r="E80" s="76">
        <f>E81</f>
        <v>4665</v>
      </c>
    </row>
    <row r="81" spans="1:5" ht="15" outlineLevel="1">
      <c r="A81" s="97" t="s">
        <v>48</v>
      </c>
      <c r="B81" s="5" t="s">
        <v>103</v>
      </c>
      <c r="C81" s="78" t="s">
        <v>345</v>
      </c>
      <c r="D81" s="1" t="s">
        <v>261</v>
      </c>
      <c r="E81" s="76">
        <v>4665</v>
      </c>
    </row>
    <row r="82" spans="1:5" s="16" customFormat="1" ht="53.25" customHeight="1" outlineLevel="1">
      <c r="A82" s="38" t="s">
        <v>322</v>
      </c>
      <c r="B82" s="15" t="s">
        <v>104</v>
      </c>
      <c r="C82" s="19"/>
      <c r="D82" s="19"/>
      <c r="E82" s="75">
        <f>E83</f>
        <v>440</v>
      </c>
    </row>
    <row r="83" spans="1:5" ht="25.5" outlineLevel="1">
      <c r="A83" s="42" t="s">
        <v>275</v>
      </c>
      <c r="B83" s="5" t="s">
        <v>104</v>
      </c>
      <c r="C83" s="1" t="s">
        <v>262</v>
      </c>
      <c r="D83" s="1"/>
      <c r="E83" s="76">
        <v>440</v>
      </c>
    </row>
    <row r="84" spans="1:5" ht="12.75" outlineLevel="1">
      <c r="A84" s="97" t="s">
        <v>48</v>
      </c>
      <c r="B84" s="5" t="s">
        <v>104</v>
      </c>
      <c r="C84" s="1" t="s">
        <v>262</v>
      </c>
      <c r="D84" s="1" t="s">
        <v>261</v>
      </c>
      <c r="E84" s="76">
        <v>440</v>
      </c>
    </row>
    <row r="85" spans="1:5" s="16" customFormat="1" ht="15.75" customHeight="1" outlineLevel="1">
      <c r="A85" s="39" t="s">
        <v>105</v>
      </c>
      <c r="B85" s="15" t="s">
        <v>9</v>
      </c>
      <c r="C85" s="19"/>
      <c r="D85" s="19"/>
      <c r="E85" s="75">
        <f>E86</f>
        <v>495</v>
      </c>
    </row>
    <row r="86" spans="1:5" ht="17.25" customHeight="1" outlineLevel="1">
      <c r="A86" s="68" t="s">
        <v>73</v>
      </c>
      <c r="B86" s="5" t="s">
        <v>9</v>
      </c>
      <c r="C86" s="78" t="s">
        <v>345</v>
      </c>
      <c r="D86" s="1"/>
      <c r="E86" s="80">
        <v>495</v>
      </c>
    </row>
    <row r="87" spans="1:5" ht="15" outlineLevel="1">
      <c r="A87" s="97" t="s">
        <v>48</v>
      </c>
      <c r="B87" s="5" t="s">
        <v>9</v>
      </c>
      <c r="C87" s="78" t="s">
        <v>345</v>
      </c>
      <c r="D87" s="1" t="s">
        <v>261</v>
      </c>
      <c r="E87" s="80">
        <v>495</v>
      </c>
    </row>
    <row r="88" spans="1:5" s="14" customFormat="1" ht="51.75" customHeight="1">
      <c r="A88" s="51" t="s">
        <v>52</v>
      </c>
      <c r="B88" s="4" t="s">
        <v>106</v>
      </c>
      <c r="C88" s="17"/>
      <c r="D88" s="17"/>
      <c r="E88" s="74">
        <f>E89+E94</f>
        <v>3090</v>
      </c>
    </row>
    <row r="89" spans="1:5" s="16" customFormat="1" ht="19.5" customHeight="1" outlineLevel="1">
      <c r="A89" s="35" t="s">
        <v>342</v>
      </c>
      <c r="B89" s="15" t="s">
        <v>107</v>
      </c>
      <c r="C89" s="19"/>
      <c r="D89" s="19"/>
      <c r="E89" s="75">
        <f>E90+E92</f>
        <v>2750</v>
      </c>
    </row>
    <row r="90" spans="1:5" ht="18" customHeight="1" outlineLevel="1">
      <c r="A90" s="68" t="s">
        <v>73</v>
      </c>
      <c r="B90" s="5" t="s">
        <v>107</v>
      </c>
      <c r="C90" s="78" t="s">
        <v>345</v>
      </c>
      <c r="D90" s="1"/>
      <c r="E90" s="76">
        <f>E91</f>
        <v>1515</v>
      </c>
    </row>
    <row r="91" spans="1:5" ht="15" outlineLevel="1">
      <c r="A91" s="97" t="s">
        <v>34</v>
      </c>
      <c r="B91" s="5" t="s">
        <v>107</v>
      </c>
      <c r="C91" s="78" t="s">
        <v>345</v>
      </c>
      <c r="D91" s="1" t="s">
        <v>347</v>
      </c>
      <c r="E91" s="76">
        <f>2150-635</f>
        <v>1515</v>
      </c>
    </row>
    <row r="92" spans="1:5" ht="25.5" outlineLevel="1">
      <c r="A92" s="42" t="s">
        <v>275</v>
      </c>
      <c r="B92" s="5" t="s">
        <v>107</v>
      </c>
      <c r="C92" s="78" t="s">
        <v>262</v>
      </c>
      <c r="D92" s="1"/>
      <c r="E92" s="76">
        <f>E93</f>
        <v>1235</v>
      </c>
    </row>
    <row r="93" spans="1:5" ht="15" outlineLevel="1">
      <c r="A93" s="42" t="s">
        <v>34</v>
      </c>
      <c r="B93" s="5" t="s">
        <v>107</v>
      </c>
      <c r="C93" s="78" t="s">
        <v>262</v>
      </c>
      <c r="D93" s="1" t="s">
        <v>347</v>
      </c>
      <c r="E93" s="76">
        <f>600+635</f>
        <v>1235</v>
      </c>
    </row>
    <row r="94" spans="1:5" s="16" customFormat="1" ht="25.5" outlineLevel="1">
      <c r="A94" s="39" t="s">
        <v>40</v>
      </c>
      <c r="B94" s="15" t="s">
        <v>42</v>
      </c>
      <c r="C94" s="103"/>
      <c r="D94" s="19"/>
      <c r="E94" s="75">
        <f>E95</f>
        <v>340</v>
      </c>
    </row>
    <row r="95" spans="1:5" ht="15" outlineLevel="1">
      <c r="A95" s="42" t="s">
        <v>43</v>
      </c>
      <c r="B95" s="5" t="s">
        <v>42</v>
      </c>
      <c r="C95" s="78" t="s">
        <v>63</v>
      </c>
      <c r="D95" s="1"/>
      <c r="E95" s="76">
        <f>E96</f>
        <v>340</v>
      </c>
    </row>
    <row r="96" spans="1:5" ht="15" outlineLevel="1">
      <c r="A96" s="42" t="s">
        <v>34</v>
      </c>
      <c r="B96" s="5" t="s">
        <v>42</v>
      </c>
      <c r="C96" s="78" t="s">
        <v>63</v>
      </c>
      <c r="D96" s="1" t="s">
        <v>347</v>
      </c>
      <c r="E96" s="76">
        <v>340</v>
      </c>
    </row>
    <row r="97" spans="1:5" s="14" customFormat="1" ht="53.25" customHeight="1">
      <c r="A97" s="51" t="s">
        <v>53</v>
      </c>
      <c r="B97" s="47" t="s">
        <v>108</v>
      </c>
      <c r="C97" s="4"/>
      <c r="D97" s="4"/>
      <c r="E97" s="74">
        <f>E98+E103+E108</f>
        <v>29433.5</v>
      </c>
    </row>
    <row r="98" spans="1:5" s="16" customFormat="1" ht="29.25" customHeight="1" outlineLevel="1">
      <c r="A98" s="39" t="s">
        <v>112</v>
      </c>
      <c r="B98" s="15" t="s">
        <v>109</v>
      </c>
      <c r="C98" s="19"/>
      <c r="D98" s="19"/>
      <c r="E98" s="75">
        <f>E99+E101</f>
        <v>23573.4</v>
      </c>
    </row>
    <row r="99" spans="1:5" ht="30.75" customHeight="1" outlineLevel="1">
      <c r="A99" s="33" t="s">
        <v>114</v>
      </c>
      <c r="B99" s="5" t="s">
        <v>109</v>
      </c>
      <c r="C99" s="1" t="s">
        <v>318</v>
      </c>
      <c r="D99" s="1"/>
      <c r="E99" s="76">
        <f>E100</f>
        <v>16955.8</v>
      </c>
    </row>
    <row r="100" spans="1:5" ht="12.75" outlineLevel="1">
      <c r="A100" s="33" t="s">
        <v>7</v>
      </c>
      <c r="B100" s="5" t="s">
        <v>109</v>
      </c>
      <c r="C100" s="1" t="s">
        <v>318</v>
      </c>
      <c r="D100" s="1" t="s">
        <v>111</v>
      </c>
      <c r="E100" s="76">
        <f>16175.8+780</f>
        <v>16955.8</v>
      </c>
    </row>
    <row r="101" spans="1:5" ht="18.75" customHeight="1" outlineLevel="1">
      <c r="A101" s="33" t="s">
        <v>320</v>
      </c>
      <c r="B101" s="5" t="s">
        <v>109</v>
      </c>
      <c r="C101" s="1" t="s">
        <v>319</v>
      </c>
      <c r="D101" s="1"/>
      <c r="E101" s="76">
        <f>E102</f>
        <v>6617.6</v>
      </c>
    </row>
    <row r="102" spans="1:5" ht="12.75" outlineLevel="1">
      <c r="A102" s="33" t="s">
        <v>7</v>
      </c>
      <c r="B102" s="5" t="s">
        <v>109</v>
      </c>
      <c r="C102" s="1" t="s">
        <v>319</v>
      </c>
      <c r="D102" s="1" t="s">
        <v>111</v>
      </c>
      <c r="E102" s="76">
        <f>3500+3117.6</f>
        <v>6617.6</v>
      </c>
    </row>
    <row r="103" spans="1:6" ht="24.75" customHeight="1" outlineLevel="1">
      <c r="A103" s="39" t="s">
        <v>8</v>
      </c>
      <c r="B103" s="28" t="s">
        <v>381</v>
      </c>
      <c r="C103" s="26"/>
      <c r="D103" s="26"/>
      <c r="E103" s="82">
        <f>E104+E106</f>
        <v>955</v>
      </c>
      <c r="F103" s="3"/>
    </row>
    <row r="104" spans="1:6" ht="18.75" customHeight="1" outlineLevel="1">
      <c r="A104" s="68" t="s">
        <v>73</v>
      </c>
      <c r="B104" s="6" t="s">
        <v>381</v>
      </c>
      <c r="C104" s="9" t="s">
        <v>345</v>
      </c>
      <c r="D104" s="9"/>
      <c r="E104" s="77">
        <f>E105</f>
        <v>25</v>
      </c>
      <c r="F104" s="3"/>
    </row>
    <row r="105" spans="1:6" ht="13.5" customHeight="1" outlineLevel="1">
      <c r="A105" s="97" t="s">
        <v>7</v>
      </c>
      <c r="B105" s="6" t="s">
        <v>381</v>
      </c>
      <c r="C105" s="9" t="s">
        <v>345</v>
      </c>
      <c r="D105" s="9" t="s">
        <v>111</v>
      </c>
      <c r="E105" s="77">
        <v>25</v>
      </c>
      <c r="F105" s="3"/>
    </row>
    <row r="106" spans="1:6" ht="12.75" outlineLevel="1">
      <c r="A106" s="42" t="s">
        <v>320</v>
      </c>
      <c r="B106" s="6" t="s">
        <v>381</v>
      </c>
      <c r="C106" s="9" t="s">
        <v>319</v>
      </c>
      <c r="D106" s="9"/>
      <c r="E106" s="77">
        <f>E107</f>
        <v>930</v>
      </c>
      <c r="F106" s="3"/>
    </row>
    <row r="107" spans="1:5" s="3" customFormat="1" ht="12.75" outlineLevel="1">
      <c r="A107" s="97" t="s">
        <v>7</v>
      </c>
      <c r="B107" s="6" t="s">
        <v>381</v>
      </c>
      <c r="C107" s="9" t="s">
        <v>319</v>
      </c>
      <c r="D107" s="9" t="s">
        <v>111</v>
      </c>
      <c r="E107" s="77">
        <f>465+465</f>
        <v>930</v>
      </c>
    </row>
    <row r="108" spans="1:5" s="16" customFormat="1" ht="30" customHeight="1" outlineLevel="1">
      <c r="A108" s="38" t="s">
        <v>113</v>
      </c>
      <c r="B108" s="15" t="s">
        <v>110</v>
      </c>
      <c r="C108" s="19"/>
      <c r="D108" s="19"/>
      <c r="E108" s="75">
        <f>E109+E111</f>
        <v>4905.1</v>
      </c>
    </row>
    <row r="109" spans="1:5" ht="28.5" customHeight="1" outlineLevel="1">
      <c r="A109" s="30" t="s">
        <v>114</v>
      </c>
      <c r="B109" s="5" t="s">
        <v>110</v>
      </c>
      <c r="C109" s="1" t="s">
        <v>318</v>
      </c>
      <c r="D109" s="1"/>
      <c r="E109" s="76">
        <v>4755.1</v>
      </c>
    </row>
    <row r="110" spans="1:5" ht="12.75" outlineLevel="1">
      <c r="A110" s="30" t="s">
        <v>34</v>
      </c>
      <c r="B110" s="5" t="s">
        <v>110</v>
      </c>
      <c r="C110" s="1" t="s">
        <v>318</v>
      </c>
      <c r="D110" s="1" t="s">
        <v>347</v>
      </c>
      <c r="E110" s="76">
        <v>4755.1</v>
      </c>
    </row>
    <row r="111" spans="1:5" ht="12.75" outlineLevel="1">
      <c r="A111" s="42" t="s">
        <v>320</v>
      </c>
      <c r="B111" s="5" t="s">
        <v>110</v>
      </c>
      <c r="C111" s="1" t="s">
        <v>319</v>
      </c>
      <c r="D111" s="1"/>
      <c r="E111" s="76">
        <v>150</v>
      </c>
    </row>
    <row r="112" spans="1:5" ht="12.75" outlineLevel="1">
      <c r="A112" s="42" t="s">
        <v>34</v>
      </c>
      <c r="B112" s="5" t="s">
        <v>110</v>
      </c>
      <c r="C112" s="1" t="s">
        <v>319</v>
      </c>
      <c r="D112" s="1" t="s">
        <v>347</v>
      </c>
      <c r="E112" s="76">
        <v>150</v>
      </c>
    </row>
    <row r="113" spans="1:5" s="46" customFormat="1" ht="33.75" customHeight="1">
      <c r="A113" s="52" t="s">
        <v>16</v>
      </c>
      <c r="B113" s="44" t="s">
        <v>115</v>
      </c>
      <c r="C113" s="45"/>
      <c r="D113" s="45"/>
      <c r="E113" s="79">
        <f>E114+E140</f>
        <v>126051.40000000001</v>
      </c>
    </row>
    <row r="114" spans="1:5" s="14" customFormat="1" ht="46.5" customHeight="1">
      <c r="A114" s="53" t="s">
        <v>54</v>
      </c>
      <c r="B114" s="47" t="s">
        <v>116</v>
      </c>
      <c r="C114" s="4"/>
      <c r="D114" s="4"/>
      <c r="E114" s="74">
        <f>E118+E121+E126+E129+E132+E135+E115</f>
        <v>11448</v>
      </c>
    </row>
    <row r="115" spans="1:5" s="16" customFormat="1" ht="24.75" customHeight="1" outlineLevel="1">
      <c r="A115" s="115" t="s">
        <v>382</v>
      </c>
      <c r="B115" s="15" t="s">
        <v>383</v>
      </c>
      <c r="C115" s="15"/>
      <c r="D115" s="15"/>
      <c r="E115" s="75">
        <f>E116</f>
        <v>70</v>
      </c>
    </row>
    <row r="116" spans="1:5" ht="18.75" customHeight="1" outlineLevel="1">
      <c r="A116" s="97" t="s">
        <v>320</v>
      </c>
      <c r="B116" s="116" t="s">
        <v>383</v>
      </c>
      <c r="C116" s="5">
        <v>612</v>
      </c>
      <c r="D116" s="5"/>
      <c r="E116" s="76">
        <f>E117</f>
        <v>70</v>
      </c>
    </row>
    <row r="117" spans="1:5" ht="18.75" customHeight="1" outlineLevel="1">
      <c r="A117" s="97" t="s">
        <v>35</v>
      </c>
      <c r="B117" s="116" t="s">
        <v>383</v>
      </c>
      <c r="C117" s="5">
        <v>612</v>
      </c>
      <c r="D117" s="89" t="s">
        <v>263</v>
      </c>
      <c r="E117" s="76">
        <v>70</v>
      </c>
    </row>
    <row r="118" spans="1:5" s="16" customFormat="1" ht="18.75" customHeight="1" outlineLevel="1">
      <c r="A118" s="38" t="s">
        <v>325</v>
      </c>
      <c r="B118" s="15" t="s">
        <v>117</v>
      </c>
      <c r="C118" s="19"/>
      <c r="D118" s="19"/>
      <c r="E118" s="75">
        <f>E119</f>
        <v>495</v>
      </c>
    </row>
    <row r="119" spans="1:5" ht="18" customHeight="1" outlineLevel="1">
      <c r="A119" s="68" t="s">
        <v>73</v>
      </c>
      <c r="B119" s="5" t="s">
        <v>117</v>
      </c>
      <c r="C119" s="1" t="s">
        <v>345</v>
      </c>
      <c r="D119" s="1"/>
      <c r="E119" s="76">
        <v>495</v>
      </c>
    </row>
    <row r="120" spans="1:5" ht="12.75" outlineLevel="1">
      <c r="A120" s="97" t="s">
        <v>35</v>
      </c>
      <c r="B120" s="5" t="s">
        <v>117</v>
      </c>
      <c r="C120" s="1" t="s">
        <v>345</v>
      </c>
      <c r="D120" s="1" t="s">
        <v>263</v>
      </c>
      <c r="E120" s="76">
        <v>495</v>
      </c>
    </row>
    <row r="121" spans="1:5" s="16" customFormat="1" ht="18" customHeight="1" outlineLevel="1">
      <c r="A121" s="39" t="s">
        <v>324</v>
      </c>
      <c r="B121" s="15" t="s">
        <v>121</v>
      </c>
      <c r="C121" s="19"/>
      <c r="D121" s="19"/>
      <c r="E121" s="75">
        <f>E122+E124</f>
        <v>3480.3</v>
      </c>
    </row>
    <row r="122" spans="1:5" ht="18" customHeight="1" outlineLevel="1">
      <c r="A122" s="68" t="s">
        <v>73</v>
      </c>
      <c r="B122" s="5" t="s">
        <v>121</v>
      </c>
      <c r="C122" s="1" t="s">
        <v>345</v>
      </c>
      <c r="D122" s="1"/>
      <c r="E122" s="81">
        <f>E123</f>
        <v>3480.3</v>
      </c>
    </row>
    <row r="123" spans="1:5" ht="12.75" outlineLevel="1">
      <c r="A123" s="97" t="s">
        <v>35</v>
      </c>
      <c r="B123" s="5" t="s">
        <v>121</v>
      </c>
      <c r="C123" s="1" t="s">
        <v>345</v>
      </c>
      <c r="D123" s="1" t="s">
        <v>263</v>
      </c>
      <c r="E123" s="81">
        <f>2480.3+1000</f>
        <v>3480.3</v>
      </c>
    </row>
    <row r="124" spans="1:5" ht="25.5" outlineLevel="1">
      <c r="A124" s="42" t="s">
        <v>275</v>
      </c>
      <c r="B124" s="6" t="s">
        <v>121</v>
      </c>
      <c r="C124" s="9" t="s">
        <v>262</v>
      </c>
      <c r="D124" s="9"/>
      <c r="E124" s="81">
        <f>E125</f>
        <v>0</v>
      </c>
    </row>
    <row r="125" spans="1:5" ht="12.75" outlineLevel="1">
      <c r="A125" s="97" t="s">
        <v>35</v>
      </c>
      <c r="B125" s="6" t="s">
        <v>121</v>
      </c>
      <c r="C125" s="9" t="s">
        <v>262</v>
      </c>
      <c r="D125" s="9" t="s">
        <v>263</v>
      </c>
      <c r="E125" s="81">
        <v>0</v>
      </c>
    </row>
    <row r="126" spans="1:5" s="16" customFormat="1" ht="24" customHeight="1" outlineLevel="1">
      <c r="A126" s="39" t="s">
        <v>123</v>
      </c>
      <c r="B126" s="15" t="s">
        <v>118</v>
      </c>
      <c r="C126" s="19"/>
      <c r="D126" s="19"/>
      <c r="E126" s="75">
        <f>E127</f>
        <v>150</v>
      </c>
    </row>
    <row r="127" spans="1:5" ht="18.75" customHeight="1" outlineLevel="1">
      <c r="A127" s="68" t="s">
        <v>73</v>
      </c>
      <c r="B127" s="5" t="s">
        <v>118</v>
      </c>
      <c r="C127" s="1" t="s">
        <v>345</v>
      </c>
      <c r="D127" s="1"/>
      <c r="E127" s="76">
        <v>150</v>
      </c>
    </row>
    <row r="128" spans="1:5" ht="12.75" outlineLevel="1">
      <c r="A128" s="97" t="s">
        <v>36</v>
      </c>
      <c r="B128" s="5" t="s">
        <v>118</v>
      </c>
      <c r="C128" s="1" t="s">
        <v>345</v>
      </c>
      <c r="D128" s="1" t="s">
        <v>139</v>
      </c>
      <c r="E128" s="76">
        <v>150</v>
      </c>
    </row>
    <row r="129" spans="1:5" s="16" customFormat="1" ht="18" customHeight="1" outlineLevel="1">
      <c r="A129" s="39" t="s">
        <v>124</v>
      </c>
      <c r="B129" s="15" t="s">
        <v>119</v>
      </c>
      <c r="C129" s="19"/>
      <c r="D129" s="19"/>
      <c r="E129" s="75">
        <f>E130</f>
        <v>3600</v>
      </c>
    </row>
    <row r="130" spans="1:5" s="3" customFormat="1" ht="15.75" customHeight="1" outlineLevel="1">
      <c r="A130" s="68" t="s">
        <v>73</v>
      </c>
      <c r="B130" s="5" t="s">
        <v>119</v>
      </c>
      <c r="C130" s="1" t="s">
        <v>345</v>
      </c>
      <c r="D130" s="48"/>
      <c r="E130" s="77">
        <f>E131</f>
        <v>3600</v>
      </c>
    </row>
    <row r="131" spans="1:5" s="3" customFormat="1" ht="12.75" outlineLevel="1">
      <c r="A131" s="97" t="s">
        <v>36</v>
      </c>
      <c r="B131" s="5" t="s">
        <v>119</v>
      </c>
      <c r="C131" s="1" t="s">
        <v>345</v>
      </c>
      <c r="D131" s="48" t="s">
        <v>139</v>
      </c>
      <c r="E131" s="77">
        <f>1600+2000</f>
        <v>3600</v>
      </c>
    </row>
    <row r="132" spans="1:5" s="16" customFormat="1" ht="18.75" customHeight="1" outlineLevel="1">
      <c r="A132" s="39" t="s">
        <v>125</v>
      </c>
      <c r="B132" s="15" t="s">
        <v>120</v>
      </c>
      <c r="C132" s="19"/>
      <c r="D132" s="26"/>
      <c r="E132" s="75">
        <f>E133</f>
        <v>500</v>
      </c>
    </row>
    <row r="133" spans="1:5" ht="17.25" customHeight="1" outlineLevel="1">
      <c r="A133" s="68" t="s">
        <v>73</v>
      </c>
      <c r="B133" s="5" t="s">
        <v>120</v>
      </c>
      <c r="C133" s="1" t="s">
        <v>345</v>
      </c>
      <c r="D133" s="9"/>
      <c r="E133" s="76">
        <v>500</v>
      </c>
    </row>
    <row r="134" spans="1:5" ht="12.75" outlineLevel="1">
      <c r="A134" s="97" t="s">
        <v>36</v>
      </c>
      <c r="B134" s="5" t="s">
        <v>120</v>
      </c>
      <c r="C134" s="1" t="s">
        <v>345</v>
      </c>
      <c r="D134" s="9" t="s">
        <v>139</v>
      </c>
      <c r="E134" s="76">
        <v>500</v>
      </c>
    </row>
    <row r="135" spans="1:5" s="16" customFormat="1" ht="39.75" customHeight="1" outlineLevel="1">
      <c r="A135" s="39" t="s">
        <v>126</v>
      </c>
      <c r="B135" s="15" t="s">
        <v>122</v>
      </c>
      <c r="C135" s="19"/>
      <c r="D135" s="26"/>
      <c r="E135" s="75">
        <f>E136+E138</f>
        <v>3152.7</v>
      </c>
    </row>
    <row r="136" spans="1:5" ht="17.25" customHeight="1" outlineLevel="1">
      <c r="A136" s="68" t="s">
        <v>73</v>
      </c>
      <c r="B136" s="5" t="s">
        <v>122</v>
      </c>
      <c r="C136" s="1" t="s">
        <v>345</v>
      </c>
      <c r="D136" s="9"/>
      <c r="E136" s="76">
        <v>1005</v>
      </c>
    </row>
    <row r="137" spans="1:5" ht="12.75" outlineLevel="1">
      <c r="A137" s="97" t="s">
        <v>35</v>
      </c>
      <c r="B137" s="5" t="s">
        <v>122</v>
      </c>
      <c r="C137" s="1" t="s">
        <v>345</v>
      </c>
      <c r="D137" s="9" t="s">
        <v>263</v>
      </c>
      <c r="E137" s="76">
        <v>1005</v>
      </c>
    </row>
    <row r="138" spans="1:5" ht="12.75" outlineLevel="1">
      <c r="A138" s="97" t="s">
        <v>320</v>
      </c>
      <c r="B138" s="6" t="s">
        <v>122</v>
      </c>
      <c r="C138" s="9" t="s">
        <v>319</v>
      </c>
      <c r="D138" s="9"/>
      <c r="E138" s="77">
        <f>E139</f>
        <v>2147.7</v>
      </c>
    </row>
    <row r="139" spans="1:7" ht="12.75" outlineLevel="1">
      <c r="A139" s="97" t="s">
        <v>35</v>
      </c>
      <c r="B139" s="6" t="s">
        <v>122</v>
      </c>
      <c r="C139" s="9" t="s">
        <v>319</v>
      </c>
      <c r="D139" s="9" t="s">
        <v>263</v>
      </c>
      <c r="E139" s="77">
        <v>2147.7</v>
      </c>
      <c r="F139" s="3"/>
      <c r="G139" s="3"/>
    </row>
    <row r="140" spans="1:5" s="14" customFormat="1" ht="41.25" customHeight="1">
      <c r="A140" s="51" t="s">
        <v>55</v>
      </c>
      <c r="B140" s="54" t="s">
        <v>127</v>
      </c>
      <c r="C140" s="4"/>
      <c r="D140" s="4"/>
      <c r="E140" s="74">
        <f>E141+E144+E147+E150+E153+E156+E159</f>
        <v>114603.40000000001</v>
      </c>
    </row>
    <row r="141" spans="1:5" s="16" customFormat="1" ht="17.25" customHeight="1" outlineLevel="1">
      <c r="A141" s="36" t="s">
        <v>136</v>
      </c>
      <c r="B141" s="15" t="s">
        <v>128</v>
      </c>
      <c r="C141" s="19"/>
      <c r="D141" s="19"/>
      <c r="E141" s="75">
        <f>E142</f>
        <v>65027.1</v>
      </c>
    </row>
    <row r="142" spans="1:5" ht="25.5" customHeight="1" outlineLevel="1">
      <c r="A142" s="30" t="s">
        <v>114</v>
      </c>
      <c r="B142" s="5" t="s">
        <v>128</v>
      </c>
      <c r="C142" s="1" t="s">
        <v>318</v>
      </c>
      <c r="D142" s="1"/>
      <c r="E142" s="76">
        <v>65027.1</v>
      </c>
    </row>
    <row r="143" spans="1:5" ht="12.75" outlineLevel="1">
      <c r="A143" s="30" t="s">
        <v>35</v>
      </c>
      <c r="B143" s="5" t="s">
        <v>128</v>
      </c>
      <c r="C143" s="1" t="s">
        <v>318</v>
      </c>
      <c r="D143" s="1" t="s">
        <v>263</v>
      </c>
      <c r="E143" s="76">
        <v>65027.1</v>
      </c>
    </row>
    <row r="144" spans="1:5" s="16" customFormat="1" ht="24" customHeight="1" outlineLevel="1">
      <c r="A144" s="39" t="s">
        <v>137</v>
      </c>
      <c r="B144" s="15" t="s">
        <v>129</v>
      </c>
      <c r="C144" s="19"/>
      <c r="D144" s="19"/>
      <c r="E144" s="75">
        <f>E145</f>
        <v>6263</v>
      </c>
    </row>
    <row r="145" spans="1:5" ht="12.75" outlineLevel="1">
      <c r="A145" s="33" t="s">
        <v>320</v>
      </c>
      <c r="B145" s="5" t="s">
        <v>129</v>
      </c>
      <c r="C145" s="1" t="s">
        <v>319</v>
      </c>
      <c r="D145" s="1"/>
      <c r="E145" s="76">
        <f>E146</f>
        <v>6263</v>
      </c>
    </row>
    <row r="146" spans="1:5" ht="12.75" outlineLevel="1">
      <c r="A146" s="33" t="s">
        <v>35</v>
      </c>
      <c r="B146" s="5" t="s">
        <v>129</v>
      </c>
      <c r="C146" s="1" t="s">
        <v>319</v>
      </c>
      <c r="D146" s="1" t="s">
        <v>263</v>
      </c>
      <c r="E146" s="76">
        <f>5123+380+380+380</f>
        <v>6263</v>
      </c>
    </row>
    <row r="147" spans="1:5" s="16" customFormat="1" ht="19.5" customHeight="1" outlineLevel="1">
      <c r="A147" s="39" t="s">
        <v>134</v>
      </c>
      <c r="B147" s="15" t="s">
        <v>130</v>
      </c>
      <c r="C147" s="19"/>
      <c r="D147" s="19"/>
      <c r="E147" s="75">
        <f>E148</f>
        <v>24965.3</v>
      </c>
    </row>
    <row r="148" spans="1:5" ht="27" customHeight="1" outlineLevel="1">
      <c r="A148" s="30" t="s">
        <v>114</v>
      </c>
      <c r="B148" s="5" t="s">
        <v>130</v>
      </c>
      <c r="C148" s="1" t="s">
        <v>318</v>
      </c>
      <c r="D148" s="1"/>
      <c r="E148" s="76">
        <v>24965.3</v>
      </c>
    </row>
    <row r="149" spans="1:5" ht="12.75" outlineLevel="1">
      <c r="A149" s="30" t="s">
        <v>35</v>
      </c>
      <c r="B149" s="5" t="s">
        <v>130</v>
      </c>
      <c r="C149" s="1" t="s">
        <v>318</v>
      </c>
      <c r="D149" s="1" t="s">
        <v>263</v>
      </c>
      <c r="E149" s="76">
        <v>24965.3</v>
      </c>
    </row>
    <row r="150" spans="1:5" s="16" customFormat="1" ht="18.75" customHeight="1" outlineLevel="1">
      <c r="A150" s="39" t="s">
        <v>135</v>
      </c>
      <c r="B150" s="15" t="s">
        <v>131</v>
      </c>
      <c r="C150" s="19"/>
      <c r="D150" s="19"/>
      <c r="E150" s="75">
        <f>E151</f>
        <v>8300</v>
      </c>
    </row>
    <row r="151" spans="1:5" ht="18.75" customHeight="1" outlineLevel="1">
      <c r="A151" s="33" t="s">
        <v>320</v>
      </c>
      <c r="B151" s="5" t="s">
        <v>131</v>
      </c>
      <c r="C151" s="1" t="s">
        <v>319</v>
      </c>
      <c r="D151" s="1"/>
      <c r="E151" s="76">
        <v>8300</v>
      </c>
    </row>
    <row r="152" spans="1:5" ht="12.75" outlineLevel="1">
      <c r="A152" s="31" t="s">
        <v>35</v>
      </c>
      <c r="B152" s="5" t="s">
        <v>131</v>
      </c>
      <c r="C152" s="1" t="s">
        <v>319</v>
      </c>
      <c r="D152" s="1" t="s">
        <v>263</v>
      </c>
      <c r="E152" s="76">
        <v>8300</v>
      </c>
    </row>
    <row r="153" spans="1:5" s="29" customFormat="1" ht="18.75" customHeight="1" outlineLevel="1">
      <c r="A153" s="37" t="s">
        <v>326</v>
      </c>
      <c r="B153" s="26" t="s">
        <v>132</v>
      </c>
      <c r="C153" s="55"/>
      <c r="D153" s="55"/>
      <c r="E153" s="82">
        <f>E154</f>
        <v>4055.6</v>
      </c>
    </row>
    <row r="154" spans="1:5" s="3" customFormat="1" ht="32.25" customHeight="1" outlineLevel="1">
      <c r="A154" s="30" t="s">
        <v>114</v>
      </c>
      <c r="B154" s="9" t="s">
        <v>132</v>
      </c>
      <c r="C154" s="48" t="s">
        <v>318</v>
      </c>
      <c r="D154" s="48"/>
      <c r="E154" s="83">
        <v>4055.6</v>
      </c>
    </row>
    <row r="155" spans="1:5" s="3" customFormat="1" ht="12.75" outlineLevel="1">
      <c r="A155" s="30" t="s">
        <v>35</v>
      </c>
      <c r="B155" s="9" t="s">
        <v>132</v>
      </c>
      <c r="C155" s="48" t="s">
        <v>318</v>
      </c>
      <c r="D155" s="48" t="s">
        <v>263</v>
      </c>
      <c r="E155" s="83">
        <v>4055.6</v>
      </c>
    </row>
    <row r="156" spans="1:5" s="16" customFormat="1" ht="18.75" customHeight="1" outlineLevel="1">
      <c r="A156" s="39" t="s">
        <v>327</v>
      </c>
      <c r="B156" s="27" t="s">
        <v>133</v>
      </c>
      <c r="C156" s="19"/>
      <c r="D156" s="19"/>
      <c r="E156" s="84">
        <f>E157</f>
        <v>170</v>
      </c>
    </row>
    <row r="157" spans="1:5" ht="12.75" outlineLevel="1">
      <c r="A157" s="33" t="s">
        <v>320</v>
      </c>
      <c r="B157" s="7" t="s">
        <v>133</v>
      </c>
      <c r="C157" s="1" t="s">
        <v>319</v>
      </c>
      <c r="D157" s="1"/>
      <c r="E157" s="85">
        <v>170</v>
      </c>
    </row>
    <row r="158" spans="1:5" ht="12.75" outlineLevel="1">
      <c r="A158" s="33" t="s">
        <v>35</v>
      </c>
      <c r="B158" s="7" t="s">
        <v>133</v>
      </c>
      <c r="C158" s="1" t="s">
        <v>319</v>
      </c>
      <c r="D158" s="1" t="s">
        <v>263</v>
      </c>
      <c r="E158" s="85">
        <v>170</v>
      </c>
    </row>
    <row r="159" spans="1:5" s="16" customFormat="1" ht="27.75" customHeight="1" outlineLevel="1">
      <c r="A159" s="38" t="s">
        <v>323</v>
      </c>
      <c r="B159" s="27" t="s">
        <v>138</v>
      </c>
      <c r="C159" s="19"/>
      <c r="D159" s="19"/>
      <c r="E159" s="84">
        <f>E160+E162+E164+E166+E168</f>
        <v>5822.4</v>
      </c>
    </row>
    <row r="160" spans="1:5" ht="28.5" customHeight="1" outlineLevel="1">
      <c r="A160" s="68" t="s">
        <v>266</v>
      </c>
      <c r="B160" s="7" t="s">
        <v>138</v>
      </c>
      <c r="C160" s="1" t="s">
        <v>267</v>
      </c>
      <c r="D160" s="1"/>
      <c r="E160" s="85">
        <v>5024.9</v>
      </c>
    </row>
    <row r="161" spans="1:5" ht="12.75" outlineLevel="1">
      <c r="A161" s="97" t="s">
        <v>37</v>
      </c>
      <c r="B161" s="7" t="s">
        <v>138</v>
      </c>
      <c r="C161" s="1" t="s">
        <v>267</v>
      </c>
      <c r="D161" s="1" t="s">
        <v>270</v>
      </c>
      <c r="E161" s="85">
        <v>5024.9</v>
      </c>
    </row>
    <row r="162" spans="1:5" ht="30.75" customHeight="1" outlineLevel="1">
      <c r="A162" s="33" t="s">
        <v>269</v>
      </c>
      <c r="B162" s="7" t="s">
        <v>138</v>
      </c>
      <c r="C162" s="1" t="s">
        <v>268</v>
      </c>
      <c r="D162" s="1"/>
      <c r="E162" s="85">
        <v>0.6</v>
      </c>
    </row>
    <row r="163" spans="1:5" ht="12.75" outlineLevel="1">
      <c r="A163" s="31" t="s">
        <v>37</v>
      </c>
      <c r="B163" s="7" t="s">
        <v>138</v>
      </c>
      <c r="C163" s="1" t="s">
        <v>268</v>
      </c>
      <c r="D163" s="1" t="s">
        <v>270</v>
      </c>
      <c r="E163" s="85">
        <v>0.6</v>
      </c>
    </row>
    <row r="164" spans="1:5" ht="25.5" customHeight="1" outlineLevel="1">
      <c r="A164" s="68" t="s">
        <v>102</v>
      </c>
      <c r="B164" s="7" t="s">
        <v>138</v>
      </c>
      <c r="C164" s="1" t="s">
        <v>101</v>
      </c>
      <c r="D164" s="1"/>
      <c r="E164" s="85">
        <f>E165</f>
        <v>382</v>
      </c>
    </row>
    <row r="165" spans="1:5" ht="12.75" outlineLevel="1">
      <c r="A165" s="68" t="s">
        <v>37</v>
      </c>
      <c r="B165" s="7" t="s">
        <v>138</v>
      </c>
      <c r="C165" s="1" t="s">
        <v>101</v>
      </c>
      <c r="D165" s="1" t="s">
        <v>270</v>
      </c>
      <c r="E165" s="85">
        <f>285+97</f>
        <v>382</v>
      </c>
    </row>
    <row r="166" spans="1:5" ht="18" customHeight="1" outlineLevel="1">
      <c r="A166" s="68" t="s">
        <v>73</v>
      </c>
      <c r="B166" s="7" t="s">
        <v>138</v>
      </c>
      <c r="C166" s="1" t="s">
        <v>345</v>
      </c>
      <c r="D166" s="1"/>
      <c r="E166" s="85">
        <f>E167</f>
        <v>412.9</v>
      </c>
    </row>
    <row r="167" spans="1:5" ht="12.75" outlineLevel="1">
      <c r="A167" s="68" t="s">
        <v>37</v>
      </c>
      <c r="B167" s="7" t="s">
        <v>138</v>
      </c>
      <c r="C167" s="1" t="s">
        <v>345</v>
      </c>
      <c r="D167" s="1" t="s">
        <v>270</v>
      </c>
      <c r="E167" s="85">
        <f>509.9-97</f>
        <v>412.9</v>
      </c>
    </row>
    <row r="168" spans="1:5" ht="14.25" customHeight="1" outlineLevel="1">
      <c r="A168" s="68" t="s">
        <v>291</v>
      </c>
      <c r="B168" s="7" t="s">
        <v>138</v>
      </c>
      <c r="C168" s="1" t="s">
        <v>289</v>
      </c>
      <c r="D168" s="1"/>
      <c r="E168" s="85">
        <v>2</v>
      </c>
    </row>
    <row r="169" spans="1:5" ht="14.25" customHeight="1" outlineLevel="1">
      <c r="A169" s="97" t="s">
        <v>37</v>
      </c>
      <c r="B169" s="7" t="s">
        <v>138</v>
      </c>
      <c r="C169" s="1" t="s">
        <v>289</v>
      </c>
      <c r="D169" s="1" t="s">
        <v>270</v>
      </c>
      <c r="E169" s="85">
        <v>2</v>
      </c>
    </row>
    <row r="170" spans="1:5" s="46" customFormat="1" ht="45" customHeight="1">
      <c r="A170" s="56" t="s">
        <v>17</v>
      </c>
      <c r="B170" s="50" t="s">
        <v>140</v>
      </c>
      <c r="C170" s="44"/>
      <c r="D170" s="44"/>
      <c r="E170" s="86">
        <f>E171+E182+E186+E190</f>
        <v>23700</v>
      </c>
    </row>
    <row r="171" spans="1:5" s="14" customFormat="1" ht="63.75" customHeight="1">
      <c r="A171" s="69" t="s">
        <v>56</v>
      </c>
      <c r="B171" s="47" t="s">
        <v>141</v>
      </c>
      <c r="C171" s="4"/>
      <c r="D171" s="4"/>
      <c r="E171" s="87">
        <f>E172+E176+E179</f>
        <v>3700</v>
      </c>
    </row>
    <row r="172" spans="1:5" s="16" customFormat="1" ht="27" customHeight="1" outlineLevel="1">
      <c r="A172" s="57" t="s">
        <v>333</v>
      </c>
      <c r="B172" s="28" t="s">
        <v>142</v>
      </c>
      <c r="C172" s="19"/>
      <c r="D172" s="19"/>
      <c r="E172" s="84">
        <f>E173</f>
        <v>1500</v>
      </c>
    </row>
    <row r="173" spans="1:5" ht="14.25" customHeight="1" outlineLevel="1">
      <c r="A173" s="40" t="s">
        <v>272</v>
      </c>
      <c r="B173" s="6" t="s">
        <v>142</v>
      </c>
      <c r="C173" s="1" t="s">
        <v>271</v>
      </c>
      <c r="D173" s="1"/>
      <c r="E173" s="85">
        <v>1500</v>
      </c>
    </row>
    <row r="174" spans="1:5" ht="14.25" customHeight="1" outlineLevel="1" collapsed="1">
      <c r="A174" s="40" t="s">
        <v>39</v>
      </c>
      <c r="B174" s="6" t="s">
        <v>142</v>
      </c>
      <c r="C174" s="1" t="s">
        <v>271</v>
      </c>
      <c r="D174" s="1" t="s">
        <v>348</v>
      </c>
      <c r="E174" s="85">
        <v>1500</v>
      </c>
    </row>
    <row r="175" spans="1:6" ht="14.25" customHeight="1" hidden="1" outlineLevel="2">
      <c r="A175" s="106" t="s">
        <v>362</v>
      </c>
      <c r="B175" s="105" t="s">
        <v>363</v>
      </c>
      <c r="C175" s="1"/>
      <c r="D175" s="1"/>
      <c r="E175" s="85"/>
      <c r="F175" s="104" t="s">
        <v>364</v>
      </c>
    </row>
    <row r="176" spans="1:5" s="16" customFormat="1" ht="26.25" customHeight="1" outlineLevel="1">
      <c r="A176" s="36" t="s">
        <v>332</v>
      </c>
      <c r="B176" s="27" t="s">
        <v>143</v>
      </c>
      <c r="C176" s="19"/>
      <c r="D176" s="19"/>
      <c r="E176" s="84">
        <f>E177</f>
        <v>2000</v>
      </c>
    </row>
    <row r="177" spans="1:5" ht="16.5" customHeight="1" outlineLevel="1">
      <c r="A177" s="33" t="s">
        <v>272</v>
      </c>
      <c r="B177" s="7" t="s">
        <v>143</v>
      </c>
      <c r="C177" s="1" t="s">
        <v>271</v>
      </c>
      <c r="D177" s="1"/>
      <c r="E177" s="85">
        <v>2000</v>
      </c>
    </row>
    <row r="178" spans="1:5" ht="16.5" customHeight="1" outlineLevel="1">
      <c r="A178" s="33" t="s">
        <v>39</v>
      </c>
      <c r="B178" s="7" t="s">
        <v>143</v>
      </c>
      <c r="C178" s="1" t="s">
        <v>271</v>
      </c>
      <c r="D178" s="1" t="s">
        <v>348</v>
      </c>
      <c r="E178" s="85">
        <v>2000</v>
      </c>
    </row>
    <row r="179" spans="1:5" s="16" customFormat="1" ht="37.5" customHeight="1" outlineLevel="1">
      <c r="A179" s="38" t="s">
        <v>334</v>
      </c>
      <c r="B179" s="27" t="s">
        <v>144</v>
      </c>
      <c r="C179" s="19"/>
      <c r="D179" s="19"/>
      <c r="E179" s="84">
        <f>E180</f>
        <v>200</v>
      </c>
    </row>
    <row r="180" spans="1:5" ht="12.75" outlineLevel="1">
      <c r="A180" s="30" t="s">
        <v>272</v>
      </c>
      <c r="B180" s="7" t="s">
        <v>144</v>
      </c>
      <c r="C180" s="1" t="s">
        <v>271</v>
      </c>
      <c r="D180" s="1"/>
      <c r="E180" s="85">
        <v>200</v>
      </c>
    </row>
    <row r="181" spans="1:5" ht="12.75" outlineLevel="1">
      <c r="A181" s="30" t="s">
        <v>39</v>
      </c>
      <c r="B181" s="7" t="s">
        <v>144</v>
      </c>
      <c r="C181" s="1" t="s">
        <v>271</v>
      </c>
      <c r="D181" s="1" t="s">
        <v>348</v>
      </c>
      <c r="E181" s="85">
        <v>200</v>
      </c>
    </row>
    <row r="182" spans="1:5" s="14" customFormat="1" ht="60.75" customHeight="1" collapsed="1">
      <c r="A182" s="51" t="s">
        <v>57</v>
      </c>
      <c r="B182" s="49" t="s">
        <v>145</v>
      </c>
      <c r="C182" s="4"/>
      <c r="D182" s="4"/>
      <c r="E182" s="87">
        <f>E183</f>
        <v>0</v>
      </c>
    </row>
    <row r="183" spans="1:5" s="16" customFormat="1" ht="27" customHeight="1" hidden="1" outlineLevel="1">
      <c r="A183" s="32" t="s">
        <v>329</v>
      </c>
      <c r="B183" s="15" t="s">
        <v>146</v>
      </c>
      <c r="C183" s="19"/>
      <c r="D183" s="19"/>
      <c r="E183" s="84">
        <f>E184</f>
        <v>0</v>
      </c>
    </row>
    <row r="184" spans="1:5" ht="25.5" customHeight="1" hidden="1" outlineLevel="1">
      <c r="A184" s="33" t="s">
        <v>64</v>
      </c>
      <c r="B184" s="5" t="s">
        <v>146</v>
      </c>
      <c r="C184" s="9" t="s">
        <v>63</v>
      </c>
      <c r="D184" s="1"/>
      <c r="E184" s="85">
        <v>0</v>
      </c>
    </row>
    <row r="185" spans="1:5" ht="12.75" hidden="1" outlineLevel="1">
      <c r="A185" s="33" t="s">
        <v>31</v>
      </c>
      <c r="B185" s="5" t="s">
        <v>146</v>
      </c>
      <c r="C185" s="9" t="s">
        <v>63</v>
      </c>
      <c r="D185" s="1" t="s">
        <v>273</v>
      </c>
      <c r="E185" s="85">
        <v>0</v>
      </c>
    </row>
    <row r="186" spans="1:5" s="14" customFormat="1" ht="66.75" customHeight="1">
      <c r="A186" s="58" t="s">
        <v>22</v>
      </c>
      <c r="B186" s="47" t="s">
        <v>147</v>
      </c>
      <c r="C186" s="4"/>
      <c r="D186" s="4"/>
      <c r="E186" s="87">
        <f>E187</f>
        <v>4000</v>
      </c>
    </row>
    <row r="187" spans="1:5" s="16" customFormat="1" ht="26.25" customHeight="1" outlineLevel="1">
      <c r="A187" s="39" t="s">
        <v>151</v>
      </c>
      <c r="B187" s="15" t="s">
        <v>148</v>
      </c>
      <c r="C187" s="19"/>
      <c r="D187" s="19"/>
      <c r="E187" s="84">
        <f>E188</f>
        <v>4000</v>
      </c>
    </row>
    <row r="188" spans="1:5" ht="27" customHeight="1" outlineLevel="1">
      <c r="A188" s="33" t="s">
        <v>152</v>
      </c>
      <c r="B188" s="5" t="s">
        <v>148</v>
      </c>
      <c r="C188" s="1" t="s">
        <v>346</v>
      </c>
      <c r="D188" s="1"/>
      <c r="E188" s="85">
        <v>4000</v>
      </c>
    </row>
    <row r="189" spans="1:5" ht="12.75" outlineLevel="1">
      <c r="A189" s="33" t="s">
        <v>31</v>
      </c>
      <c r="B189" s="5" t="s">
        <v>148</v>
      </c>
      <c r="C189" s="1" t="s">
        <v>346</v>
      </c>
      <c r="D189" s="1" t="s">
        <v>273</v>
      </c>
      <c r="E189" s="85">
        <v>4000</v>
      </c>
    </row>
    <row r="190" spans="1:5" s="14" customFormat="1" ht="68.25" customHeight="1">
      <c r="A190" s="58" t="s">
        <v>44</v>
      </c>
      <c r="B190" s="47" t="s">
        <v>149</v>
      </c>
      <c r="C190" s="4"/>
      <c r="D190" s="4"/>
      <c r="E190" s="87">
        <f>E191</f>
        <v>16000</v>
      </c>
    </row>
    <row r="191" spans="1:5" s="16" customFormat="1" ht="25.5" outlineLevel="1">
      <c r="A191" s="39" t="s">
        <v>151</v>
      </c>
      <c r="B191" s="15" t="s">
        <v>150</v>
      </c>
      <c r="C191" s="19"/>
      <c r="D191" s="19"/>
      <c r="E191" s="84">
        <f>E192</f>
        <v>16000</v>
      </c>
    </row>
    <row r="192" spans="1:5" ht="29.25" customHeight="1" outlineLevel="1">
      <c r="A192" s="40" t="s">
        <v>152</v>
      </c>
      <c r="B192" s="5" t="s">
        <v>150</v>
      </c>
      <c r="C192" s="1" t="s">
        <v>346</v>
      </c>
      <c r="D192" s="1"/>
      <c r="E192" s="85">
        <v>16000</v>
      </c>
    </row>
    <row r="193" spans="1:5" ht="12.75" outlineLevel="1">
      <c r="A193" s="40" t="s">
        <v>31</v>
      </c>
      <c r="B193" s="5" t="s">
        <v>150</v>
      </c>
      <c r="C193" s="1" t="s">
        <v>346</v>
      </c>
      <c r="D193" s="1" t="s">
        <v>273</v>
      </c>
      <c r="E193" s="85">
        <v>16000</v>
      </c>
    </row>
    <row r="194" spans="1:5" s="46" customFormat="1" ht="57.75" customHeight="1">
      <c r="A194" s="52" t="s">
        <v>153</v>
      </c>
      <c r="B194" s="50" t="s">
        <v>154</v>
      </c>
      <c r="C194" s="44"/>
      <c r="D194" s="44"/>
      <c r="E194" s="86">
        <f>E195+E216+E247+E251</f>
        <v>268515.5</v>
      </c>
    </row>
    <row r="195" spans="1:5" s="14" customFormat="1" ht="75" customHeight="1">
      <c r="A195" s="51" t="s">
        <v>156</v>
      </c>
      <c r="B195" s="47" t="s">
        <v>155</v>
      </c>
      <c r="C195" s="4"/>
      <c r="D195" s="4"/>
      <c r="E195" s="87">
        <f>E196+E199+E202+E207+E210+E213</f>
        <v>116802</v>
      </c>
    </row>
    <row r="196" spans="1:5" s="16" customFormat="1" ht="18" customHeight="1" outlineLevel="1">
      <c r="A196" s="57" t="s">
        <v>164</v>
      </c>
      <c r="B196" s="28" t="s">
        <v>157</v>
      </c>
      <c r="C196" s="19"/>
      <c r="D196" s="19"/>
      <c r="E196" s="84">
        <f>E197</f>
        <v>44800</v>
      </c>
    </row>
    <row r="197" spans="1:5" ht="26.25" customHeight="1" outlineLevel="1">
      <c r="A197" s="30" t="s">
        <v>114</v>
      </c>
      <c r="B197" s="6" t="s">
        <v>157</v>
      </c>
      <c r="C197" s="1" t="s">
        <v>318</v>
      </c>
      <c r="D197" s="1"/>
      <c r="E197" s="85">
        <v>44800</v>
      </c>
    </row>
    <row r="198" spans="1:5" ht="12.75" outlineLevel="1">
      <c r="A198" s="30" t="s">
        <v>28</v>
      </c>
      <c r="B198" s="6" t="s">
        <v>157</v>
      </c>
      <c r="C198" s="1" t="s">
        <v>318</v>
      </c>
      <c r="D198" s="1" t="s">
        <v>309</v>
      </c>
      <c r="E198" s="85">
        <v>44800</v>
      </c>
    </row>
    <row r="199" spans="1:5" s="16" customFormat="1" ht="25.5" outlineLevel="1">
      <c r="A199" s="57" t="s">
        <v>165</v>
      </c>
      <c r="B199" s="28" t="s">
        <v>158</v>
      </c>
      <c r="C199" s="19"/>
      <c r="D199" s="19"/>
      <c r="E199" s="84">
        <f>E200</f>
        <v>24280</v>
      </c>
    </row>
    <row r="200" spans="1:5" ht="18" customHeight="1" outlineLevel="1">
      <c r="A200" s="68" t="s">
        <v>73</v>
      </c>
      <c r="B200" s="6" t="s">
        <v>158</v>
      </c>
      <c r="C200" s="1" t="s">
        <v>345</v>
      </c>
      <c r="D200" s="1"/>
      <c r="E200" s="85">
        <f>E201</f>
        <v>24280</v>
      </c>
    </row>
    <row r="201" spans="1:5" ht="12.75" outlineLevel="1">
      <c r="A201" s="40" t="s">
        <v>33</v>
      </c>
      <c r="B201" s="6" t="s">
        <v>158</v>
      </c>
      <c r="C201" s="1" t="s">
        <v>345</v>
      </c>
      <c r="D201" s="1" t="s">
        <v>159</v>
      </c>
      <c r="E201" s="85">
        <f>23500+780</f>
        <v>24280</v>
      </c>
    </row>
    <row r="202" spans="1:5" s="16" customFormat="1" ht="15.75" customHeight="1" outlineLevel="1">
      <c r="A202" s="57" t="s">
        <v>166</v>
      </c>
      <c r="B202" s="15" t="s">
        <v>160</v>
      </c>
      <c r="C202" s="19"/>
      <c r="D202" s="19"/>
      <c r="E202" s="84">
        <f>E203+E205</f>
        <v>19422</v>
      </c>
    </row>
    <row r="203" spans="1:5" ht="30.75" customHeight="1" outlineLevel="1">
      <c r="A203" s="30" t="s">
        <v>114</v>
      </c>
      <c r="B203" s="5" t="s">
        <v>160</v>
      </c>
      <c r="C203" s="1" t="s">
        <v>318</v>
      </c>
      <c r="D203" s="1"/>
      <c r="E203" s="85">
        <v>13000</v>
      </c>
    </row>
    <row r="204" spans="1:5" ht="12.75" outlineLevel="1">
      <c r="A204" s="30" t="s">
        <v>28</v>
      </c>
      <c r="B204" s="5" t="s">
        <v>160</v>
      </c>
      <c r="C204" s="1" t="s">
        <v>318</v>
      </c>
      <c r="D204" s="1" t="s">
        <v>309</v>
      </c>
      <c r="E204" s="85">
        <v>13000</v>
      </c>
    </row>
    <row r="205" spans="1:5" ht="12.75" outlineLevel="1">
      <c r="A205" s="33" t="s">
        <v>320</v>
      </c>
      <c r="B205" s="5" t="s">
        <v>160</v>
      </c>
      <c r="C205" s="1" t="s">
        <v>319</v>
      </c>
      <c r="D205" s="1"/>
      <c r="E205" s="85">
        <f>E206</f>
        <v>6422</v>
      </c>
    </row>
    <row r="206" spans="1:5" ht="12.75" outlineLevel="1">
      <c r="A206" s="33" t="s">
        <v>28</v>
      </c>
      <c r="B206" s="5" t="s">
        <v>160</v>
      </c>
      <c r="C206" s="1" t="s">
        <v>319</v>
      </c>
      <c r="D206" s="1" t="s">
        <v>309</v>
      </c>
      <c r="E206" s="85">
        <f>4000+1022+1400</f>
        <v>6422</v>
      </c>
    </row>
    <row r="207" spans="1:5" s="16" customFormat="1" ht="24.75" customHeight="1" outlineLevel="1">
      <c r="A207" s="57" t="s">
        <v>167</v>
      </c>
      <c r="B207" s="15" t="s">
        <v>161</v>
      </c>
      <c r="C207" s="19"/>
      <c r="D207" s="19"/>
      <c r="E207" s="84">
        <f>E208</f>
        <v>23500</v>
      </c>
    </row>
    <row r="208" spans="1:5" ht="27.75" customHeight="1" outlineLevel="1">
      <c r="A208" s="30" t="s">
        <v>114</v>
      </c>
      <c r="B208" s="5" t="s">
        <v>161</v>
      </c>
      <c r="C208" s="1" t="s">
        <v>318</v>
      </c>
      <c r="D208" s="1"/>
      <c r="E208" s="85">
        <v>23500</v>
      </c>
    </row>
    <row r="209" spans="1:5" ht="12.75" outlineLevel="1">
      <c r="A209" s="30" t="s">
        <v>33</v>
      </c>
      <c r="B209" s="5" t="s">
        <v>161</v>
      </c>
      <c r="C209" s="1" t="s">
        <v>318</v>
      </c>
      <c r="D209" s="1" t="s">
        <v>159</v>
      </c>
      <c r="E209" s="85">
        <v>23500</v>
      </c>
    </row>
    <row r="210" spans="1:5" s="16" customFormat="1" ht="19.5" customHeight="1" outlineLevel="1">
      <c r="A210" s="39" t="s">
        <v>168</v>
      </c>
      <c r="B210" s="15" t="s">
        <v>162</v>
      </c>
      <c r="C210" s="19"/>
      <c r="D210" s="19"/>
      <c r="E210" s="84">
        <f>E211</f>
        <v>3000</v>
      </c>
    </row>
    <row r="211" spans="1:5" ht="18" customHeight="1" outlineLevel="1">
      <c r="A211" s="33" t="s">
        <v>320</v>
      </c>
      <c r="B211" s="5" t="s">
        <v>162</v>
      </c>
      <c r="C211" s="1" t="s">
        <v>319</v>
      </c>
      <c r="D211" s="1"/>
      <c r="E211" s="85">
        <v>3000</v>
      </c>
    </row>
    <row r="212" spans="1:5" ht="18" customHeight="1" outlineLevel="1">
      <c r="A212" s="33" t="s">
        <v>28</v>
      </c>
      <c r="B212" s="5" t="s">
        <v>162</v>
      </c>
      <c r="C212" s="1" t="s">
        <v>319</v>
      </c>
      <c r="D212" s="1" t="s">
        <v>309</v>
      </c>
      <c r="E212" s="85">
        <v>3000</v>
      </c>
    </row>
    <row r="213" spans="1:5" s="16" customFormat="1" ht="16.5" customHeight="1" outlineLevel="1">
      <c r="A213" s="57" t="s">
        <v>169</v>
      </c>
      <c r="B213" s="15" t="s">
        <v>163</v>
      </c>
      <c r="C213" s="19"/>
      <c r="D213" s="19"/>
      <c r="E213" s="84">
        <f>E214</f>
        <v>1800</v>
      </c>
    </row>
    <row r="214" spans="1:5" ht="29.25" customHeight="1" outlineLevel="1">
      <c r="A214" s="30" t="s">
        <v>114</v>
      </c>
      <c r="B214" s="5" t="s">
        <v>163</v>
      </c>
      <c r="C214" s="1" t="s">
        <v>318</v>
      </c>
      <c r="D214" s="1"/>
      <c r="E214" s="85">
        <v>1800</v>
      </c>
    </row>
    <row r="215" spans="1:7" ht="18" customHeight="1" outlineLevel="1">
      <c r="A215" s="97" t="s">
        <v>28</v>
      </c>
      <c r="B215" s="5" t="s">
        <v>163</v>
      </c>
      <c r="C215" s="1" t="s">
        <v>318</v>
      </c>
      <c r="D215" s="1" t="s">
        <v>309</v>
      </c>
      <c r="E215" s="85">
        <v>1800</v>
      </c>
      <c r="F215" s="3"/>
      <c r="G215" s="3"/>
    </row>
    <row r="216" spans="1:5" s="14" customFormat="1" ht="72.75" customHeight="1">
      <c r="A216" s="58" t="s">
        <v>18</v>
      </c>
      <c r="B216" s="47" t="s">
        <v>170</v>
      </c>
      <c r="C216" s="4"/>
      <c r="D216" s="4"/>
      <c r="E216" s="87">
        <f>E217+E220+E225+E228+E236+E241+E244+E233</f>
        <v>59466.7</v>
      </c>
    </row>
    <row r="217" spans="1:5" s="16" customFormat="1" ht="12.75" outlineLevel="1">
      <c r="A217" s="57" t="s">
        <v>188</v>
      </c>
      <c r="B217" s="28" t="s">
        <v>171</v>
      </c>
      <c r="C217" s="19"/>
      <c r="D217" s="19"/>
      <c r="E217" s="84">
        <f>E218</f>
        <v>23266.7</v>
      </c>
    </row>
    <row r="218" spans="1:5" ht="18" customHeight="1" outlineLevel="1">
      <c r="A218" s="68" t="s">
        <v>73</v>
      </c>
      <c r="B218" s="6" t="s">
        <v>171</v>
      </c>
      <c r="C218" s="1" t="s">
        <v>345</v>
      </c>
      <c r="D218" s="1"/>
      <c r="E218" s="85">
        <v>23266.7</v>
      </c>
    </row>
    <row r="219" spans="1:5" ht="12.75" outlineLevel="1">
      <c r="A219" s="97" t="s">
        <v>33</v>
      </c>
      <c r="B219" s="6" t="s">
        <v>171</v>
      </c>
      <c r="C219" s="1" t="s">
        <v>345</v>
      </c>
      <c r="D219" s="1" t="s">
        <v>159</v>
      </c>
      <c r="E219" s="85">
        <v>23266.7</v>
      </c>
    </row>
    <row r="220" spans="1:5" s="16" customFormat="1" ht="15.75" customHeight="1" outlineLevel="1">
      <c r="A220" s="57" t="s">
        <v>189</v>
      </c>
      <c r="B220" s="28" t="s">
        <v>172</v>
      </c>
      <c r="C220" s="19"/>
      <c r="D220" s="19"/>
      <c r="E220" s="84">
        <f>E221+E223</f>
        <v>19800</v>
      </c>
    </row>
    <row r="221" spans="1:5" ht="19.5" customHeight="1" outlineLevel="1">
      <c r="A221" s="68" t="s">
        <v>73</v>
      </c>
      <c r="B221" s="6" t="s">
        <v>172</v>
      </c>
      <c r="C221" s="1" t="s">
        <v>345</v>
      </c>
      <c r="D221" s="1"/>
      <c r="E221" s="80">
        <f>E222</f>
        <v>8700</v>
      </c>
    </row>
    <row r="222" spans="1:5" ht="12.75" outlineLevel="1">
      <c r="A222" s="97" t="s">
        <v>33</v>
      </c>
      <c r="B222" s="6" t="s">
        <v>172</v>
      </c>
      <c r="C222" s="1" t="s">
        <v>345</v>
      </c>
      <c r="D222" s="1" t="s">
        <v>159</v>
      </c>
      <c r="E222" s="80">
        <f>7700+1000</f>
        <v>8700</v>
      </c>
    </row>
    <row r="223" spans="1:5" ht="28.5" customHeight="1" outlineLevel="1">
      <c r="A223" s="30" t="s">
        <v>114</v>
      </c>
      <c r="B223" s="6" t="s">
        <v>172</v>
      </c>
      <c r="C223" s="1" t="s">
        <v>318</v>
      </c>
      <c r="D223" s="1"/>
      <c r="E223" s="85">
        <v>11100</v>
      </c>
    </row>
    <row r="224" spans="1:5" ht="17.25" customHeight="1" outlineLevel="1">
      <c r="A224" s="30" t="s">
        <v>33</v>
      </c>
      <c r="B224" s="6" t="s">
        <v>172</v>
      </c>
      <c r="C224" s="1" t="s">
        <v>318</v>
      </c>
      <c r="D224" s="1" t="s">
        <v>159</v>
      </c>
      <c r="E224" s="85">
        <v>11100</v>
      </c>
    </row>
    <row r="225" spans="1:5" s="16" customFormat="1" ht="12.75" outlineLevel="1">
      <c r="A225" s="57" t="s">
        <v>190</v>
      </c>
      <c r="B225" s="28" t="s">
        <v>173</v>
      </c>
      <c r="C225" s="19"/>
      <c r="D225" s="19"/>
      <c r="E225" s="84">
        <f>E226</f>
        <v>1200</v>
      </c>
    </row>
    <row r="226" spans="1:5" ht="17.25" customHeight="1" outlineLevel="1">
      <c r="A226" s="68" t="s">
        <v>73</v>
      </c>
      <c r="B226" s="6" t="s">
        <v>173</v>
      </c>
      <c r="C226" s="1" t="s">
        <v>345</v>
      </c>
      <c r="D226" s="1"/>
      <c r="E226" s="85">
        <v>1200</v>
      </c>
    </row>
    <row r="227" spans="1:5" ht="17.25" customHeight="1" outlineLevel="1">
      <c r="A227" s="97" t="s">
        <v>33</v>
      </c>
      <c r="B227" s="6" t="s">
        <v>173</v>
      </c>
      <c r="C227" s="1" t="s">
        <v>345</v>
      </c>
      <c r="D227" s="1" t="s">
        <v>159</v>
      </c>
      <c r="E227" s="85">
        <v>1200</v>
      </c>
    </row>
    <row r="228" spans="1:5" s="16" customFormat="1" ht="12.75" outlineLevel="1">
      <c r="A228" s="36" t="s">
        <v>191</v>
      </c>
      <c r="B228" s="15" t="s">
        <v>174</v>
      </c>
      <c r="C228" s="19"/>
      <c r="D228" s="19"/>
      <c r="E228" s="84">
        <f>E229+E231</f>
        <v>5250</v>
      </c>
    </row>
    <row r="229" spans="1:5" ht="17.25" customHeight="1" outlineLevel="1">
      <c r="A229" s="68" t="s">
        <v>73</v>
      </c>
      <c r="B229" s="5" t="s">
        <v>174</v>
      </c>
      <c r="C229" s="1" t="s">
        <v>345</v>
      </c>
      <c r="D229" s="1"/>
      <c r="E229" s="80">
        <f>E230</f>
        <v>4100</v>
      </c>
    </row>
    <row r="230" spans="1:5" ht="17.25" customHeight="1" outlineLevel="1">
      <c r="A230" s="97" t="s">
        <v>33</v>
      </c>
      <c r="B230" s="5" t="s">
        <v>174</v>
      </c>
      <c r="C230" s="1" t="s">
        <v>345</v>
      </c>
      <c r="D230" s="1" t="s">
        <v>159</v>
      </c>
      <c r="E230" s="80">
        <v>4100</v>
      </c>
    </row>
    <row r="231" spans="1:5" ht="28.5" customHeight="1" outlineLevel="1">
      <c r="A231" s="30" t="s">
        <v>114</v>
      </c>
      <c r="B231" s="5" t="s">
        <v>174</v>
      </c>
      <c r="C231" s="1" t="s">
        <v>318</v>
      </c>
      <c r="D231" s="1"/>
      <c r="E231" s="85">
        <v>1150</v>
      </c>
    </row>
    <row r="232" spans="1:5" ht="12.75" outlineLevel="1">
      <c r="A232" s="30" t="s">
        <v>33</v>
      </c>
      <c r="B232" s="5" t="s">
        <v>174</v>
      </c>
      <c r="C232" s="1" t="s">
        <v>318</v>
      </c>
      <c r="D232" s="1" t="s">
        <v>159</v>
      </c>
      <c r="E232" s="85">
        <v>1150</v>
      </c>
    </row>
    <row r="233" spans="1:5" s="16" customFormat="1" ht="12.75" outlineLevel="1">
      <c r="A233" s="36" t="s">
        <v>168</v>
      </c>
      <c r="B233" s="15" t="s">
        <v>373</v>
      </c>
      <c r="C233" s="19"/>
      <c r="D233" s="19"/>
      <c r="E233" s="84">
        <f>E234</f>
        <v>3000</v>
      </c>
    </row>
    <row r="234" spans="1:5" ht="12.75" outlineLevel="1">
      <c r="A234" s="33" t="s">
        <v>320</v>
      </c>
      <c r="B234" s="5" t="s">
        <v>373</v>
      </c>
      <c r="C234" s="1" t="s">
        <v>319</v>
      </c>
      <c r="D234" s="1"/>
      <c r="E234" s="85">
        <f>E235</f>
        <v>3000</v>
      </c>
    </row>
    <row r="235" spans="1:5" ht="12.75" outlineLevel="1">
      <c r="A235" s="30" t="s">
        <v>33</v>
      </c>
      <c r="B235" s="5" t="s">
        <v>373</v>
      </c>
      <c r="C235" s="1" t="s">
        <v>319</v>
      </c>
      <c r="D235" s="1" t="s">
        <v>159</v>
      </c>
      <c r="E235" s="85">
        <f>3000</f>
        <v>3000</v>
      </c>
    </row>
    <row r="236" spans="1:5" s="16" customFormat="1" ht="25.5" outlineLevel="1">
      <c r="A236" s="39" t="s">
        <v>352</v>
      </c>
      <c r="B236" s="28" t="s">
        <v>175</v>
      </c>
      <c r="C236" s="19"/>
      <c r="D236" s="19"/>
      <c r="E236" s="84">
        <f>E237+E239</f>
        <v>4000</v>
      </c>
    </row>
    <row r="237" spans="1:5" ht="16.5" customHeight="1" outlineLevel="1">
      <c r="A237" s="68" t="s">
        <v>73</v>
      </c>
      <c r="B237" s="6" t="s">
        <v>175</v>
      </c>
      <c r="C237" s="1" t="s">
        <v>345</v>
      </c>
      <c r="D237" s="1"/>
      <c r="E237" s="85">
        <f>E238</f>
        <v>2700</v>
      </c>
    </row>
    <row r="238" spans="1:7" ht="16.5" customHeight="1" outlineLevel="1">
      <c r="A238" s="97" t="s">
        <v>33</v>
      </c>
      <c r="B238" s="6" t="s">
        <v>175</v>
      </c>
      <c r="C238" s="1" t="s">
        <v>345</v>
      </c>
      <c r="D238" s="1" t="s">
        <v>159</v>
      </c>
      <c r="E238" s="85">
        <f>2500+200</f>
        <v>2700</v>
      </c>
      <c r="F238" s="3"/>
      <c r="G238" s="3"/>
    </row>
    <row r="239" spans="1:5" ht="30" customHeight="1" outlineLevel="1">
      <c r="A239" s="30" t="s">
        <v>114</v>
      </c>
      <c r="B239" s="6" t="s">
        <v>175</v>
      </c>
      <c r="C239" s="1" t="s">
        <v>318</v>
      </c>
      <c r="D239" s="1"/>
      <c r="E239" s="85">
        <f>300+1000</f>
        <v>1300</v>
      </c>
    </row>
    <row r="240" spans="1:5" ht="12.75" outlineLevel="1">
      <c r="A240" s="30" t="s">
        <v>33</v>
      </c>
      <c r="B240" s="6" t="s">
        <v>175</v>
      </c>
      <c r="C240" s="1" t="s">
        <v>318</v>
      </c>
      <c r="D240" s="1" t="s">
        <v>159</v>
      </c>
      <c r="E240" s="85">
        <f>300+1000</f>
        <v>1300</v>
      </c>
    </row>
    <row r="241" spans="1:5" s="16" customFormat="1" ht="12.75" outlineLevel="1">
      <c r="A241" s="39" t="s">
        <v>192</v>
      </c>
      <c r="B241" s="28" t="s">
        <v>176</v>
      </c>
      <c r="C241" s="19"/>
      <c r="D241" s="19"/>
      <c r="E241" s="84">
        <f>E242</f>
        <v>450</v>
      </c>
    </row>
    <row r="242" spans="1:5" ht="18" customHeight="1" outlineLevel="1">
      <c r="A242" s="68" t="s">
        <v>73</v>
      </c>
      <c r="B242" s="6" t="s">
        <v>176</v>
      </c>
      <c r="C242" s="1" t="s">
        <v>345</v>
      </c>
      <c r="D242" s="1"/>
      <c r="E242" s="85">
        <v>450</v>
      </c>
    </row>
    <row r="243" spans="1:5" ht="18" customHeight="1" outlineLevel="1">
      <c r="A243" s="97" t="s">
        <v>33</v>
      </c>
      <c r="B243" s="6" t="s">
        <v>176</v>
      </c>
      <c r="C243" s="1" t="s">
        <v>345</v>
      </c>
      <c r="D243" s="1" t="s">
        <v>159</v>
      </c>
      <c r="E243" s="85">
        <v>450</v>
      </c>
    </row>
    <row r="244" spans="1:5" s="16" customFormat="1" ht="15.75" customHeight="1" outlineLevel="1">
      <c r="A244" s="57" t="s">
        <v>193</v>
      </c>
      <c r="B244" s="28" t="s">
        <v>177</v>
      </c>
      <c r="C244" s="19"/>
      <c r="D244" s="19"/>
      <c r="E244" s="84">
        <f>E245</f>
        <v>2500</v>
      </c>
    </row>
    <row r="245" spans="1:5" ht="18" customHeight="1" outlineLevel="1">
      <c r="A245" s="68" t="s">
        <v>73</v>
      </c>
      <c r="B245" s="6" t="s">
        <v>177</v>
      </c>
      <c r="C245" s="1" t="s">
        <v>345</v>
      </c>
      <c r="D245" s="1"/>
      <c r="E245" s="85">
        <v>2500</v>
      </c>
    </row>
    <row r="246" spans="1:5" ht="12.75" outlineLevel="1">
      <c r="A246" s="97" t="s">
        <v>33</v>
      </c>
      <c r="B246" s="6" t="s">
        <v>177</v>
      </c>
      <c r="C246" s="1" t="s">
        <v>345</v>
      </c>
      <c r="D246" s="1" t="s">
        <v>159</v>
      </c>
      <c r="E246" s="85">
        <v>2500</v>
      </c>
    </row>
    <row r="247" spans="1:5" s="14" customFormat="1" ht="93.75" customHeight="1">
      <c r="A247" s="58" t="s">
        <v>19</v>
      </c>
      <c r="B247" s="47" t="s">
        <v>194</v>
      </c>
      <c r="C247" s="4"/>
      <c r="D247" s="4"/>
      <c r="E247" s="87">
        <f>E248</f>
        <v>12506.8</v>
      </c>
    </row>
    <row r="248" spans="1:5" s="16" customFormat="1" ht="21.75" customHeight="1" outlineLevel="1">
      <c r="A248" s="57" t="s">
        <v>196</v>
      </c>
      <c r="B248" s="28" t="s">
        <v>195</v>
      </c>
      <c r="C248" s="19"/>
      <c r="D248" s="19"/>
      <c r="E248" s="84">
        <f>E249</f>
        <v>12506.8</v>
      </c>
    </row>
    <row r="249" spans="1:5" ht="18.75" customHeight="1" outlineLevel="1">
      <c r="A249" s="68" t="s">
        <v>73</v>
      </c>
      <c r="B249" s="6" t="s">
        <v>195</v>
      </c>
      <c r="C249" s="1" t="s">
        <v>345</v>
      </c>
      <c r="D249" s="1"/>
      <c r="E249" s="85">
        <v>12506.8</v>
      </c>
    </row>
    <row r="250" spans="1:5" ht="18.75" customHeight="1" outlineLevel="1">
      <c r="A250" s="99" t="s">
        <v>28</v>
      </c>
      <c r="B250" s="6" t="s">
        <v>195</v>
      </c>
      <c r="C250" s="1" t="s">
        <v>345</v>
      </c>
      <c r="D250" s="1" t="s">
        <v>309</v>
      </c>
      <c r="E250" s="85">
        <v>12506.8</v>
      </c>
    </row>
    <row r="251" spans="1:5" s="14" customFormat="1" ht="96.75" customHeight="1">
      <c r="A251" s="95" t="s">
        <v>20</v>
      </c>
      <c r="B251" s="109" t="s">
        <v>354</v>
      </c>
      <c r="C251" s="110"/>
      <c r="D251" s="110"/>
      <c r="E251" s="111">
        <f>E255+E258+E261+E264+E270+E267+E252</f>
        <v>79740</v>
      </c>
    </row>
    <row r="252" spans="1:5" s="16" customFormat="1" ht="18.75" customHeight="1" outlineLevel="1">
      <c r="A252" s="113" t="s">
        <v>191</v>
      </c>
      <c r="B252" s="15" t="s">
        <v>372</v>
      </c>
      <c r="C252" s="113"/>
      <c r="D252" s="113"/>
      <c r="E252" s="75">
        <f>E253</f>
        <v>25200</v>
      </c>
    </row>
    <row r="253" spans="1:5" ht="18.75" customHeight="1" outlineLevel="1">
      <c r="A253" s="68" t="s">
        <v>73</v>
      </c>
      <c r="B253" s="5" t="s">
        <v>372</v>
      </c>
      <c r="C253" s="9" t="s">
        <v>345</v>
      </c>
      <c r="D253" s="112"/>
      <c r="E253" s="76">
        <f>E254</f>
        <v>25200</v>
      </c>
    </row>
    <row r="254" spans="1:5" ht="15" customHeight="1" outlineLevel="1" collapsed="1">
      <c r="A254" s="97" t="s">
        <v>33</v>
      </c>
      <c r="B254" s="5" t="s">
        <v>372</v>
      </c>
      <c r="C254" s="9" t="s">
        <v>345</v>
      </c>
      <c r="D254" s="89" t="s">
        <v>159</v>
      </c>
      <c r="E254" s="76">
        <f>15000+2000+5000+3200</f>
        <v>25200</v>
      </c>
    </row>
    <row r="255" spans="1:5" ht="18.75" customHeight="1" hidden="1" outlineLevel="2">
      <c r="A255" s="43" t="s">
        <v>196</v>
      </c>
      <c r="B255" s="28" t="s">
        <v>355</v>
      </c>
      <c r="C255" s="26"/>
      <c r="D255" s="26"/>
      <c r="E255" s="82">
        <f>E256</f>
        <v>0</v>
      </c>
    </row>
    <row r="256" spans="1:5" ht="18.75" customHeight="1" hidden="1" outlineLevel="2">
      <c r="A256" s="68" t="s">
        <v>73</v>
      </c>
      <c r="B256" s="6" t="s">
        <v>355</v>
      </c>
      <c r="C256" s="9" t="s">
        <v>345</v>
      </c>
      <c r="D256" s="9"/>
      <c r="E256" s="77">
        <v>0</v>
      </c>
    </row>
    <row r="257" spans="1:5" ht="12.75" hidden="1" outlineLevel="2">
      <c r="A257" s="97" t="s">
        <v>28</v>
      </c>
      <c r="B257" s="6" t="s">
        <v>355</v>
      </c>
      <c r="C257" s="9" t="s">
        <v>345</v>
      </c>
      <c r="D257" s="9" t="s">
        <v>309</v>
      </c>
      <c r="E257" s="77">
        <v>0</v>
      </c>
    </row>
    <row r="258" spans="1:5" ht="25.5" outlineLevel="1">
      <c r="A258" s="57" t="s">
        <v>209</v>
      </c>
      <c r="B258" s="28" t="s">
        <v>356</v>
      </c>
      <c r="C258" s="19"/>
      <c r="D258" s="19"/>
      <c r="E258" s="82">
        <f>E259</f>
        <v>20700</v>
      </c>
    </row>
    <row r="259" spans="1:5" ht="18.75" customHeight="1" outlineLevel="1">
      <c r="A259" s="68" t="s">
        <v>73</v>
      </c>
      <c r="B259" s="6" t="s">
        <v>356</v>
      </c>
      <c r="C259" s="9" t="s">
        <v>345</v>
      </c>
      <c r="D259" s="9"/>
      <c r="E259" s="77">
        <f>E260</f>
        <v>20700</v>
      </c>
    </row>
    <row r="260" spans="1:5" ht="12.75" outlineLevel="1">
      <c r="A260" s="97" t="s">
        <v>28</v>
      </c>
      <c r="B260" s="6" t="s">
        <v>356</v>
      </c>
      <c r="C260" s="9" t="s">
        <v>345</v>
      </c>
      <c r="D260" s="9" t="s">
        <v>309</v>
      </c>
      <c r="E260" s="77">
        <f>22900-2200</f>
        <v>20700</v>
      </c>
    </row>
    <row r="261" spans="1:5" ht="38.25" outlineLevel="1">
      <c r="A261" s="38" t="s">
        <v>210</v>
      </c>
      <c r="B261" s="28" t="s">
        <v>357</v>
      </c>
      <c r="C261" s="19"/>
      <c r="D261" s="19"/>
      <c r="E261" s="82">
        <f>E262</f>
        <v>26350</v>
      </c>
    </row>
    <row r="262" spans="1:5" ht="18" customHeight="1" outlineLevel="1">
      <c r="A262" s="68" t="s">
        <v>73</v>
      </c>
      <c r="B262" s="6" t="s">
        <v>357</v>
      </c>
      <c r="C262" s="9" t="s">
        <v>345</v>
      </c>
      <c r="D262" s="9"/>
      <c r="E262" s="77">
        <v>26350</v>
      </c>
    </row>
    <row r="263" spans="1:5" ht="18" customHeight="1" outlineLevel="1">
      <c r="A263" s="97" t="s">
        <v>28</v>
      </c>
      <c r="B263" s="6" t="s">
        <v>357</v>
      </c>
      <c r="C263" s="9" t="s">
        <v>345</v>
      </c>
      <c r="D263" s="9" t="s">
        <v>309</v>
      </c>
      <c r="E263" s="77">
        <v>26350</v>
      </c>
    </row>
    <row r="264" spans="1:5" ht="18" customHeight="1" outlineLevel="1">
      <c r="A264" s="57" t="s">
        <v>340</v>
      </c>
      <c r="B264" s="15" t="s">
        <v>358</v>
      </c>
      <c r="C264" s="26"/>
      <c r="D264" s="19"/>
      <c r="E264" s="82">
        <f>E265</f>
        <v>3990</v>
      </c>
    </row>
    <row r="265" spans="1:5" ht="18" customHeight="1" outlineLevel="1">
      <c r="A265" s="68" t="s">
        <v>73</v>
      </c>
      <c r="B265" s="5" t="s">
        <v>358</v>
      </c>
      <c r="C265" s="9" t="s">
        <v>345</v>
      </c>
      <c r="D265" s="9"/>
      <c r="E265" s="80">
        <f>E266</f>
        <v>3990</v>
      </c>
    </row>
    <row r="266" spans="1:5" ht="18" customHeight="1" outlineLevel="1">
      <c r="A266" s="100" t="s">
        <v>28</v>
      </c>
      <c r="B266" s="5" t="s">
        <v>358</v>
      </c>
      <c r="C266" s="9" t="s">
        <v>345</v>
      </c>
      <c r="D266" s="9" t="s">
        <v>309</v>
      </c>
      <c r="E266" s="80">
        <f>5500+990-2500</f>
        <v>3990</v>
      </c>
    </row>
    <row r="267" spans="1:5" ht="18" customHeight="1" outlineLevel="1">
      <c r="A267" s="94" t="s">
        <v>353</v>
      </c>
      <c r="B267" s="15" t="s">
        <v>359</v>
      </c>
      <c r="C267" s="19"/>
      <c r="D267" s="19"/>
      <c r="E267" s="82">
        <f>E268</f>
        <v>1000</v>
      </c>
    </row>
    <row r="268" spans="1:5" ht="18" customHeight="1" outlineLevel="1">
      <c r="A268" s="68" t="s">
        <v>73</v>
      </c>
      <c r="B268" s="5" t="s">
        <v>359</v>
      </c>
      <c r="C268" s="9" t="s">
        <v>345</v>
      </c>
      <c r="D268" s="9"/>
      <c r="E268" s="77">
        <v>1000</v>
      </c>
    </row>
    <row r="269" spans="1:5" ht="18" customHeight="1" outlineLevel="1">
      <c r="A269" s="97" t="s">
        <v>28</v>
      </c>
      <c r="B269" s="5" t="s">
        <v>359</v>
      </c>
      <c r="C269" s="9" t="s">
        <v>345</v>
      </c>
      <c r="D269" s="9" t="s">
        <v>309</v>
      </c>
      <c r="E269" s="77">
        <v>1000</v>
      </c>
    </row>
    <row r="270" spans="1:5" ht="25.5" outlineLevel="1">
      <c r="A270" s="39" t="s">
        <v>211</v>
      </c>
      <c r="B270" s="15" t="s">
        <v>360</v>
      </c>
      <c r="C270" s="19"/>
      <c r="D270" s="19"/>
      <c r="E270" s="82">
        <f>E271</f>
        <v>2500</v>
      </c>
    </row>
    <row r="271" spans="1:5" ht="18" customHeight="1" outlineLevel="1">
      <c r="A271" s="68" t="s">
        <v>73</v>
      </c>
      <c r="B271" s="5" t="s">
        <v>360</v>
      </c>
      <c r="C271" s="9" t="s">
        <v>345</v>
      </c>
      <c r="D271" s="9"/>
      <c r="E271" s="77">
        <f>E272</f>
        <v>2500</v>
      </c>
    </row>
    <row r="272" spans="1:5" ht="18" customHeight="1" outlineLevel="1">
      <c r="A272" s="97" t="s">
        <v>28</v>
      </c>
      <c r="B272" s="5" t="s">
        <v>360</v>
      </c>
      <c r="C272" s="9" t="s">
        <v>345</v>
      </c>
      <c r="D272" s="9" t="s">
        <v>309</v>
      </c>
      <c r="E272" s="77">
        <f>11000-8500</f>
        <v>2500</v>
      </c>
    </row>
    <row r="273" spans="1:5" s="46" customFormat="1" ht="45.75" customHeight="1">
      <c r="A273" s="52" t="s">
        <v>15</v>
      </c>
      <c r="B273" s="50" t="s">
        <v>178</v>
      </c>
      <c r="C273" s="44"/>
      <c r="D273" s="44"/>
      <c r="E273" s="86">
        <f>E274+E289+E296</f>
        <v>86186.6</v>
      </c>
    </row>
    <row r="274" spans="1:5" s="14" customFormat="1" ht="56.25" customHeight="1">
      <c r="A274" s="58" t="s">
        <v>59</v>
      </c>
      <c r="B274" s="47" t="s">
        <v>179</v>
      </c>
      <c r="C274" s="4"/>
      <c r="D274" s="4"/>
      <c r="E274" s="87">
        <f>E275+E278+E281+E286</f>
        <v>33686.600000000006</v>
      </c>
    </row>
    <row r="275" spans="1:5" s="16" customFormat="1" ht="20.25" customHeight="1" outlineLevel="1">
      <c r="A275" s="39" t="s">
        <v>335</v>
      </c>
      <c r="B275" s="15" t="s">
        <v>180</v>
      </c>
      <c r="C275" s="19"/>
      <c r="D275" s="19"/>
      <c r="E275" s="84">
        <f>E276</f>
        <v>10000</v>
      </c>
    </row>
    <row r="276" spans="1:5" ht="38.25" outlineLevel="1">
      <c r="A276" s="40" t="s">
        <v>200</v>
      </c>
      <c r="B276" s="5" t="s">
        <v>180</v>
      </c>
      <c r="C276" s="1" t="s">
        <v>198</v>
      </c>
      <c r="D276" s="1"/>
      <c r="E276" s="85">
        <v>10000</v>
      </c>
    </row>
    <row r="277" spans="1:5" ht="12.75" outlineLevel="1">
      <c r="A277" s="40" t="s">
        <v>32</v>
      </c>
      <c r="B277" s="5" t="s">
        <v>180</v>
      </c>
      <c r="C277" s="1" t="s">
        <v>198</v>
      </c>
      <c r="D277" s="1" t="s">
        <v>305</v>
      </c>
      <c r="E277" s="85">
        <v>10000</v>
      </c>
    </row>
    <row r="278" spans="1:5" s="16" customFormat="1" ht="30.75" customHeight="1" outlineLevel="1">
      <c r="A278" s="57" t="s">
        <v>339</v>
      </c>
      <c r="B278" s="15" t="s">
        <v>181</v>
      </c>
      <c r="C278" s="19"/>
      <c r="D278" s="19"/>
      <c r="E278" s="84">
        <f>E279</f>
        <v>10000</v>
      </c>
    </row>
    <row r="279" spans="1:5" ht="38.25" customHeight="1" outlineLevel="1">
      <c r="A279" s="40" t="s">
        <v>200</v>
      </c>
      <c r="B279" s="5" t="s">
        <v>181</v>
      </c>
      <c r="C279" s="1" t="s">
        <v>198</v>
      </c>
      <c r="D279" s="1"/>
      <c r="E279" s="85">
        <v>10000</v>
      </c>
    </row>
    <row r="280" spans="1:5" ht="12.75" outlineLevel="1">
      <c r="A280" s="40" t="s">
        <v>32</v>
      </c>
      <c r="B280" s="5" t="s">
        <v>181</v>
      </c>
      <c r="C280" s="1" t="s">
        <v>198</v>
      </c>
      <c r="D280" s="1" t="s">
        <v>305</v>
      </c>
      <c r="E280" s="85">
        <v>10000</v>
      </c>
    </row>
    <row r="281" spans="1:5" s="16" customFormat="1" ht="19.5" customHeight="1" outlineLevel="1">
      <c r="A281" s="57" t="s">
        <v>336</v>
      </c>
      <c r="B281" s="15" t="s">
        <v>182</v>
      </c>
      <c r="C281" s="19"/>
      <c r="D281" s="19"/>
      <c r="E281" s="84">
        <f>E282+E284</f>
        <v>5469.9</v>
      </c>
    </row>
    <row r="282" spans="1:5" ht="27" customHeight="1" outlineLevel="1">
      <c r="A282" s="42" t="s">
        <v>152</v>
      </c>
      <c r="B282" s="5" t="s">
        <v>182</v>
      </c>
      <c r="C282" s="1" t="s">
        <v>346</v>
      </c>
      <c r="D282" s="1"/>
      <c r="E282" s="85">
        <v>5000</v>
      </c>
    </row>
    <row r="283" spans="1:5" ht="12.75" outlineLevel="1">
      <c r="A283" s="42" t="s">
        <v>32</v>
      </c>
      <c r="B283" s="5" t="s">
        <v>182</v>
      </c>
      <c r="C283" s="1" t="s">
        <v>346</v>
      </c>
      <c r="D283" s="1" t="s">
        <v>305</v>
      </c>
      <c r="E283" s="85">
        <v>5000</v>
      </c>
    </row>
    <row r="284" spans="1:5" ht="17.25" customHeight="1" outlineLevel="1">
      <c r="A284" s="68" t="s">
        <v>73</v>
      </c>
      <c r="B284" s="5" t="s">
        <v>182</v>
      </c>
      <c r="C284" s="1" t="s">
        <v>345</v>
      </c>
      <c r="D284" s="1"/>
      <c r="E284" s="85">
        <f>E285</f>
        <v>469.9</v>
      </c>
    </row>
    <row r="285" spans="1:5" ht="12.75" outlineLevel="1">
      <c r="A285" s="42" t="s">
        <v>32</v>
      </c>
      <c r="B285" s="5" t="s">
        <v>182</v>
      </c>
      <c r="C285" s="1" t="s">
        <v>345</v>
      </c>
      <c r="D285" s="1" t="s">
        <v>305</v>
      </c>
      <c r="E285" s="85">
        <v>469.9</v>
      </c>
    </row>
    <row r="286" spans="1:5" ht="25.5" outlineLevel="1">
      <c r="A286" s="38" t="s">
        <v>251</v>
      </c>
      <c r="B286" s="28" t="s">
        <v>250</v>
      </c>
      <c r="C286" s="19"/>
      <c r="D286" s="19"/>
      <c r="E286" s="82">
        <f>E287</f>
        <v>8216.7</v>
      </c>
    </row>
    <row r="287" spans="1:5" ht="18" customHeight="1" outlineLevel="1">
      <c r="A287" s="68" t="s">
        <v>73</v>
      </c>
      <c r="B287" s="6" t="s">
        <v>250</v>
      </c>
      <c r="C287" s="1" t="s">
        <v>345</v>
      </c>
      <c r="D287" s="1"/>
      <c r="E287" s="77">
        <f>E288</f>
        <v>8216.7</v>
      </c>
    </row>
    <row r="288" spans="1:5" ht="12.75" outlineLevel="1">
      <c r="A288" s="97" t="s">
        <v>32</v>
      </c>
      <c r="B288" s="6" t="s">
        <v>250</v>
      </c>
      <c r="C288" s="1" t="s">
        <v>345</v>
      </c>
      <c r="D288" s="1" t="s">
        <v>305</v>
      </c>
      <c r="E288" s="77">
        <f>2600+5616.7</f>
        <v>8216.7</v>
      </c>
    </row>
    <row r="289" spans="1:5" s="14" customFormat="1" ht="66.75" customHeight="1">
      <c r="A289" s="51" t="s">
        <v>60</v>
      </c>
      <c r="B289" s="47" t="s">
        <v>183</v>
      </c>
      <c r="C289" s="4"/>
      <c r="D289" s="4"/>
      <c r="E289" s="87">
        <f>E290+E293</f>
        <v>34000</v>
      </c>
    </row>
    <row r="290" spans="1:5" s="16" customFormat="1" ht="27.75" customHeight="1" outlineLevel="1">
      <c r="A290" s="57" t="s">
        <v>197</v>
      </c>
      <c r="B290" s="15" t="s">
        <v>184</v>
      </c>
      <c r="C290" s="19"/>
      <c r="D290" s="19"/>
      <c r="E290" s="84">
        <f>E291</f>
        <v>28000</v>
      </c>
    </row>
    <row r="291" spans="1:5" ht="38.25" outlineLevel="1">
      <c r="A291" s="40" t="s">
        <v>200</v>
      </c>
      <c r="B291" s="5" t="s">
        <v>184</v>
      </c>
      <c r="C291" s="1" t="s">
        <v>198</v>
      </c>
      <c r="D291" s="1"/>
      <c r="E291" s="85">
        <v>28000</v>
      </c>
    </row>
    <row r="292" spans="1:5" ht="12.75" outlineLevel="1">
      <c r="A292" s="40" t="s">
        <v>32</v>
      </c>
      <c r="B292" s="5" t="s">
        <v>184</v>
      </c>
      <c r="C292" s="1" t="s">
        <v>198</v>
      </c>
      <c r="D292" s="1" t="s">
        <v>305</v>
      </c>
      <c r="E292" s="85">
        <v>28000</v>
      </c>
    </row>
    <row r="293" spans="1:5" s="16" customFormat="1" ht="17.25" customHeight="1" outlineLevel="1">
      <c r="A293" s="39" t="s">
        <v>336</v>
      </c>
      <c r="B293" s="27" t="s">
        <v>185</v>
      </c>
      <c r="C293" s="19"/>
      <c r="D293" s="19"/>
      <c r="E293" s="84">
        <f>E294</f>
        <v>6000</v>
      </c>
    </row>
    <row r="294" spans="1:5" ht="25.5" customHeight="1" outlineLevel="1">
      <c r="A294" s="42" t="s">
        <v>152</v>
      </c>
      <c r="B294" s="7" t="s">
        <v>185</v>
      </c>
      <c r="C294" s="1" t="s">
        <v>346</v>
      </c>
      <c r="D294" s="1"/>
      <c r="E294" s="85">
        <v>6000</v>
      </c>
    </row>
    <row r="295" spans="1:5" ht="12.75" outlineLevel="1">
      <c r="A295" s="42" t="s">
        <v>32</v>
      </c>
      <c r="B295" s="7" t="s">
        <v>185</v>
      </c>
      <c r="C295" s="1" t="s">
        <v>346</v>
      </c>
      <c r="D295" s="1" t="s">
        <v>305</v>
      </c>
      <c r="E295" s="85">
        <v>6000</v>
      </c>
    </row>
    <row r="296" spans="1:5" s="14" customFormat="1" ht="63.75">
      <c r="A296" s="51" t="s">
        <v>58</v>
      </c>
      <c r="B296" s="49" t="s">
        <v>186</v>
      </c>
      <c r="C296" s="4"/>
      <c r="D296" s="4"/>
      <c r="E296" s="87">
        <f>E297</f>
        <v>18500</v>
      </c>
    </row>
    <row r="297" spans="1:5" s="16" customFormat="1" ht="16.5" customHeight="1" outlineLevel="1">
      <c r="A297" s="36" t="s">
        <v>341</v>
      </c>
      <c r="B297" s="15" t="s">
        <v>187</v>
      </c>
      <c r="C297" s="19"/>
      <c r="D297" s="19"/>
      <c r="E297" s="84">
        <f>E298</f>
        <v>18500</v>
      </c>
    </row>
    <row r="298" spans="1:5" ht="24" customHeight="1" outlineLevel="1">
      <c r="A298" s="40" t="s">
        <v>201</v>
      </c>
      <c r="B298" s="5" t="s">
        <v>187</v>
      </c>
      <c r="C298" s="1" t="s">
        <v>306</v>
      </c>
      <c r="D298" s="1"/>
      <c r="E298" s="85">
        <v>18500</v>
      </c>
    </row>
    <row r="299" spans="1:5" ht="12.75" outlineLevel="1">
      <c r="A299" s="40" t="s">
        <v>32</v>
      </c>
      <c r="B299" s="5" t="s">
        <v>187</v>
      </c>
      <c r="C299" s="1" t="s">
        <v>306</v>
      </c>
      <c r="D299" s="1" t="s">
        <v>305</v>
      </c>
      <c r="E299" s="85">
        <v>18500</v>
      </c>
    </row>
    <row r="300" spans="1:5" s="46" customFormat="1" ht="35.25" customHeight="1">
      <c r="A300" s="52" t="s">
        <v>14</v>
      </c>
      <c r="B300" s="50" t="s">
        <v>202</v>
      </c>
      <c r="C300" s="44"/>
      <c r="D300" s="44"/>
      <c r="E300" s="86">
        <f>E301+E310</f>
        <v>4848.5</v>
      </c>
    </row>
    <row r="301" spans="1:5" s="14" customFormat="1" ht="57" customHeight="1">
      <c r="A301" s="51" t="s">
        <v>45</v>
      </c>
      <c r="B301" s="47" t="s">
        <v>203</v>
      </c>
      <c r="C301" s="4"/>
      <c r="D301" s="4"/>
      <c r="E301" s="87">
        <f>E302+E305</f>
        <v>1225</v>
      </c>
    </row>
    <row r="302" spans="1:5" s="16" customFormat="1" ht="18" customHeight="1" outlineLevel="1">
      <c r="A302" s="38" t="s">
        <v>274</v>
      </c>
      <c r="B302" s="15" t="s">
        <v>204</v>
      </c>
      <c r="C302" s="19"/>
      <c r="D302" s="19"/>
      <c r="E302" s="84">
        <f>E303</f>
        <v>410</v>
      </c>
    </row>
    <row r="303" spans="1:5" ht="25.5" outlineLevel="1">
      <c r="A303" s="42" t="s">
        <v>152</v>
      </c>
      <c r="B303" s="5" t="s">
        <v>204</v>
      </c>
      <c r="C303" s="1" t="s">
        <v>346</v>
      </c>
      <c r="D303" s="1"/>
      <c r="E303" s="85">
        <v>410</v>
      </c>
    </row>
    <row r="304" spans="1:5" ht="12.75" outlineLevel="1">
      <c r="A304" s="97" t="s">
        <v>30</v>
      </c>
      <c r="B304" s="5" t="s">
        <v>204</v>
      </c>
      <c r="C304" s="1" t="s">
        <v>346</v>
      </c>
      <c r="D304" s="1" t="s">
        <v>276</v>
      </c>
      <c r="E304" s="85">
        <v>410</v>
      </c>
    </row>
    <row r="305" spans="1:5" s="29" customFormat="1" ht="16.5" customHeight="1" outlineLevel="1">
      <c r="A305" s="39" t="s">
        <v>277</v>
      </c>
      <c r="B305" s="26" t="s">
        <v>205</v>
      </c>
      <c r="C305" s="55"/>
      <c r="D305" s="55"/>
      <c r="E305" s="82">
        <f>E306+E308</f>
        <v>815</v>
      </c>
    </row>
    <row r="306" spans="1:5" ht="18.75" customHeight="1" outlineLevel="1">
      <c r="A306" s="68" t="s">
        <v>73</v>
      </c>
      <c r="B306" s="9" t="s">
        <v>205</v>
      </c>
      <c r="C306" s="1" t="s">
        <v>345</v>
      </c>
      <c r="D306" s="1"/>
      <c r="E306" s="77">
        <v>465</v>
      </c>
    </row>
    <row r="307" spans="1:5" ht="12.75" outlineLevel="1">
      <c r="A307" s="97" t="s">
        <v>30</v>
      </c>
      <c r="B307" s="9" t="s">
        <v>205</v>
      </c>
      <c r="C307" s="1" t="s">
        <v>345</v>
      </c>
      <c r="D307" s="1" t="s">
        <v>276</v>
      </c>
      <c r="E307" s="77">
        <v>465</v>
      </c>
    </row>
    <row r="308" spans="1:5" ht="30" customHeight="1" outlineLevel="1">
      <c r="A308" s="42" t="s">
        <v>152</v>
      </c>
      <c r="B308" s="9" t="s">
        <v>205</v>
      </c>
      <c r="C308" s="1" t="s">
        <v>346</v>
      </c>
      <c r="D308" s="1"/>
      <c r="E308" s="77">
        <v>350</v>
      </c>
    </row>
    <row r="309" spans="1:5" ht="12.75" outlineLevel="1">
      <c r="A309" s="42" t="s">
        <v>30</v>
      </c>
      <c r="B309" s="9" t="s">
        <v>205</v>
      </c>
      <c r="C309" s="1" t="s">
        <v>346</v>
      </c>
      <c r="D309" s="1" t="s">
        <v>276</v>
      </c>
      <c r="E309" s="77">
        <v>350</v>
      </c>
    </row>
    <row r="310" spans="1:5" s="14" customFormat="1" ht="57.75" customHeight="1">
      <c r="A310" s="51" t="s">
        <v>21</v>
      </c>
      <c r="B310" s="47" t="s">
        <v>206</v>
      </c>
      <c r="C310" s="4"/>
      <c r="D310" s="4"/>
      <c r="E310" s="74">
        <f>E311</f>
        <v>3623.5</v>
      </c>
    </row>
    <row r="311" spans="1:5" s="16" customFormat="1" ht="29.25" customHeight="1" outlineLevel="1">
      <c r="A311" s="38" t="s">
        <v>208</v>
      </c>
      <c r="B311" s="15" t="s">
        <v>207</v>
      </c>
      <c r="C311" s="19"/>
      <c r="D311" s="19"/>
      <c r="E311" s="82">
        <f>E312</f>
        <v>3623.5</v>
      </c>
    </row>
    <row r="312" spans="1:5" ht="18.75" customHeight="1" outlineLevel="1">
      <c r="A312" s="68" t="s">
        <v>73</v>
      </c>
      <c r="B312" s="5" t="s">
        <v>207</v>
      </c>
      <c r="C312" s="1" t="s">
        <v>345</v>
      </c>
      <c r="D312" s="1"/>
      <c r="E312" s="77">
        <f>E313</f>
        <v>3623.5</v>
      </c>
    </row>
    <row r="313" spans="1:5" ht="12.75" outlineLevel="1">
      <c r="A313" s="97" t="s">
        <v>27</v>
      </c>
      <c r="B313" s="5" t="s">
        <v>207</v>
      </c>
      <c r="C313" s="1" t="s">
        <v>345</v>
      </c>
      <c r="D313" s="1" t="s">
        <v>278</v>
      </c>
      <c r="E313" s="77">
        <f>2994.2+629.3</f>
        <v>3623.5</v>
      </c>
    </row>
    <row r="314" spans="1:5" s="11" customFormat="1" ht="23.25" customHeight="1">
      <c r="A314" s="59" t="s">
        <v>212</v>
      </c>
      <c r="B314" s="60" t="s">
        <v>13</v>
      </c>
      <c r="C314" s="23"/>
      <c r="D314" s="23"/>
      <c r="E314" s="88">
        <f>E315+E352</f>
        <v>137388.1</v>
      </c>
    </row>
    <row r="315" spans="1:5" s="16" customFormat="1" ht="17.25" customHeight="1" outlineLevel="1">
      <c r="A315" s="39" t="s">
        <v>214</v>
      </c>
      <c r="B315" s="15" t="s">
        <v>213</v>
      </c>
      <c r="C315" s="19"/>
      <c r="D315" s="19"/>
      <c r="E315" s="82">
        <f>E316+E329</f>
        <v>11052.900000000001</v>
      </c>
    </row>
    <row r="316" spans="1:5" s="16" customFormat="1" ht="24.75" customHeight="1" outlineLevel="1">
      <c r="A316" s="57" t="s">
        <v>215</v>
      </c>
      <c r="B316" s="15" t="s">
        <v>300</v>
      </c>
      <c r="C316" s="19"/>
      <c r="D316" s="19"/>
      <c r="E316" s="82">
        <f>E317+E320+E323+E326</f>
        <v>5851.3</v>
      </c>
    </row>
    <row r="317" spans="1:5" s="16" customFormat="1" ht="16.5" customHeight="1" outlineLevel="1">
      <c r="A317" s="57" t="s">
        <v>330</v>
      </c>
      <c r="B317" s="15" t="s">
        <v>302</v>
      </c>
      <c r="C317" s="19"/>
      <c r="D317" s="19"/>
      <c r="E317" s="82">
        <f>E318</f>
        <v>1426</v>
      </c>
    </row>
    <row r="318" spans="1:5" ht="30.75" customHeight="1" outlineLevel="1">
      <c r="A318" s="42" t="s">
        <v>260</v>
      </c>
      <c r="B318" s="5" t="s">
        <v>302</v>
      </c>
      <c r="C318" s="1" t="s">
        <v>301</v>
      </c>
      <c r="D318" s="1"/>
      <c r="E318" s="77">
        <v>1426</v>
      </c>
    </row>
    <row r="319" spans="1:5" ht="36.75" customHeight="1" outlineLevel="1">
      <c r="A319" s="42" t="s">
        <v>23</v>
      </c>
      <c r="B319" s="5" t="s">
        <v>302</v>
      </c>
      <c r="C319" s="1" t="s">
        <v>301</v>
      </c>
      <c r="D319" s="1" t="s">
        <v>303</v>
      </c>
      <c r="E319" s="77">
        <v>1426</v>
      </c>
    </row>
    <row r="320" spans="1:5" s="16" customFormat="1" ht="19.5" customHeight="1" outlineLevel="1">
      <c r="A320" s="57" t="s">
        <v>331</v>
      </c>
      <c r="B320" s="15" t="s">
        <v>304</v>
      </c>
      <c r="C320" s="19"/>
      <c r="D320" s="19"/>
      <c r="E320" s="82">
        <f>E321</f>
        <v>2188</v>
      </c>
    </row>
    <row r="321" spans="1:5" ht="27.75" customHeight="1" outlineLevel="1">
      <c r="A321" s="33" t="s">
        <v>260</v>
      </c>
      <c r="B321" s="5" t="s">
        <v>304</v>
      </c>
      <c r="C321" s="1" t="s">
        <v>301</v>
      </c>
      <c r="D321" s="1"/>
      <c r="E321" s="77">
        <v>2188</v>
      </c>
    </row>
    <row r="322" spans="1:5" ht="38.25" outlineLevel="1">
      <c r="A322" s="33" t="s">
        <v>23</v>
      </c>
      <c r="B322" s="5" t="s">
        <v>304</v>
      </c>
      <c r="C322" s="1" t="s">
        <v>301</v>
      </c>
      <c r="D322" s="1" t="s">
        <v>303</v>
      </c>
      <c r="E322" s="77">
        <v>2188</v>
      </c>
    </row>
    <row r="323" spans="1:5" ht="44.25" customHeight="1" outlineLevel="1">
      <c r="A323" s="98" t="s">
        <v>3</v>
      </c>
      <c r="B323" s="26" t="s">
        <v>375</v>
      </c>
      <c r="C323" s="26"/>
      <c r="D323" s="26"/>
      <c r="E323" s="82">
        <f>E324</f>
        <v>1678</v>
      </c>
    </row>
    <row r="324" spans="1:5" ht="25.5" outlineLevel="1">
      <c r="A324" s="97" t="s">
        <v>4</v>
      </c>
      <c r="B324" s="9" t="s">
        <v>375</v>
      </c>
      <c r="C324" s="9" t="s">
        <v>301</v>
      </c>
      <c r="D324" s="9"/>
      <c r="E324" s="77">
        <f>E325</f>
        <v>1678</v>
      </c>
    </row>
    <row r="325" spans="1:5" ht="12.75" outlineLevel="1">
      <c r="A325" s="101" t="s">
        <v>25</v>
      </c>
      <c r="B325" s="9" t="s">
        <v>375</v>
      </c>
      <c r="C325" s="9" t="s">
        <v>301</v>
      </c>
      <c r="D325" s="9" t="s">
        <v>299</v>
      </c>
      <c r="E325" s="77">
        <v>1678</v>
      </c>
    </row>
    <row r="326" spans="1:5" ht="38.25" outlineLevel="1">
      <c r="A326" s="98" t="s">
        <v>6</v>
      </c>
      <c r="B326" s="26" t="s">
        <v>376</v>
      </c>
      <c r="C326" s="26"/>
      <c r="D326" s="26"/>
      <c r="E326" s="82">
        <f>E327</f>
        <v>559.3</v>
      </c>
    </row>
    <row r="327" spans="1:5" ht="25.5" outlineLevel="1">
      <c r="A327" s="97" t="s">
        <v>4</v>
      </c>
      <c r="B327" s="9" t="s">
        <v>376</v>
      </c>
      <c r="C327" s="9" t="s">
        <v>301</v>
      </c>
      <c r="D327" s="9"/>
      <c r="E327" s="77">
        <f>E328</f>
        <v>559.3</v>
      </c>
    </row>
    <row r="328" spans="1:5" ht="12.75" outlineLevel="1">
      <c r="A328" s="101" t="s">
        <v>25</v>
      </c>
      <c r="B328" s="9" t="s">
        <v>376</v>
      </c>
      <c r="C328" s="9" t="s">
        <v>301</v>
      </c>
      <c r="D328" s="9" t="s">
        <v>299</v>
      </c>
      <c r="E328" s="77">
        <v>559.3</v>
      </c>
    </row>
    <row r="329" spans="1:5" s="29" customFormat="1" ht="18" customHeight="1" outlineLevel="1">
      <c r="A329" s="39" t="s">
        <v>216</v>
      </c>
      <c r="B329" s="28" t="s">
        <v>279</v>
      </c>
      <c r="C329" s="26"/>
      <c r="D329" s="26"/>
      <c r="E329" s="82">
        <f>E330+E335+E342+E347</f>
        <v>5201.6</v>
      </c>
    </row>
    <row r="330" spans="1:5" s="29" customFormat="1" ht="24.75" customHeight="1" outlineLevel="1">
      <c r="A330" s="39" t="s">
        <v>321</v>
      </c>
      <c r="B330" s="28" t="s">
        <v>280</v>
      </c>
      <c r="C330" s="26"/>
      <c r="D330" s="26"/>
      <c r="E330" s="82">
        <f>E333+E331</f>
        <v>441.8</v>
      </c>
    </row>
    <row r="331" spans="1:5" s="3" customFormat="1" ht="24.75" customHeight="1" outlineLevel="1">
      <c r="A331" s="97" t="s">
        <v>380</v>
      </c>
      <c r="B331" s="6" t="s">
        <v>280</v>
      </c>
      <c r="C331" s="9" t="s">
        <v>379</v>
      </c>
      <c r="D331" s="9"/>
      <c r="E331" s="77">
        <f>E332</f>
        <v>20</v>
      </c>
    </row>
    <row r="332" spans="1:5" s="29" customFormat="1" ht="38.25" outlineLevel="1">
      <c r="A332" s="97" t="s">
        <v>5</v>
      </c>
      <c r="B332" s="6" t="s">
        <v>280</v>
      </c>
      <c r="C332" s="9" t="s">
        <v>379</v>
      </c>
      <c r="D332" s="9" t="s">
        <v>308</v>
      </c>
      <c r="E332" s="77">
        <v>20</v>
      </c>
    </row>
    <row r="333" spans="1:5" s="3" customFormat="1" ht="18" customHeight="1" outlineLevel="1">
      <c r="A333" s="68" t="s">
        <v>73</v>
      </c>
      <c r="B333" s="6" t="s">
        <v>280</v>
      </c>
      <c r="C333" s="9" t="s">
        <v>345</v>
      </c>
      <c r="D333" s="9"/>
      <c r="E333" s="77">
        <f>E334</f>
        <v>421.8</v>
      </c>
    </row>
    <row r="334" spans="1:5" s="3" customFormat="1" ht="38.25" outlineLevel="1">
      <c r="A334" s="97" t="s">
        <v>5</v>
      </c>
      <c r="B334" s="6" t="s">
        <v>280</v>
      </c>
      <c r="C334" s="9" t="s">
        <v>345</v>
      </c>
      <c r="D334" s="9" t="s">
        <v>308</v>
      </c>
      <c r="E334" s="77">
        <f>441.8-20</f>
        <v>421.8</v>
      </c>
    </row>
    <row r="335" spans="1:5" s="29" customFormat="1" ht="15.75" customHeight="1" outlineLevel="1">
      <c r="A335" s="57" t="s">
        <v>219</v>
      </c>
      <c r="B335" s="28" t="s">
        <v>217</v>
      </c>
      <c r="C335" s="26"/>
      <c r="D335" s="26"/>
      <c r="E335" s="82">
        <f>E336+E338+E340</f>
        <v>4640</v>
      </c>
    </row>
    <row r="336" spans="1:5" s="3" customFormat="1" ht="39" customHeight="1" outlineLevel="1">
      <c r="A336" s="42" t="s">
        <v>259</v>
      </c>
      <c r="B336" s="6" t="s">
        <v>217</v>
      </c>
      <c r="C336" s="9" t="s">
        <v>218</v>
      </c>
      <c r="D336" s="9"/>
      <c r="E336" s="77">
        <v>3000</v>
      </c>
    </row>
    <row r="337" spans="1:5" s="3" customFormat="1" ht="39.75" customHeight="1" outlineLevel="1">
      <c r="A337" s="42" t="s">
        <v>23</v>
      </c>
      <c r="B337" s="6" t="s">
        <v>217</v>
      </c>
      <c r="C337" s="9" t="s">
        <v>218</v>
      </c>
      <c r="D337" s="9" t="s">
        <v>303</v>
      </c>
      <c r="E337" s="77">
        <v>3000</v>
      </c>
    </row>
    <row r="338" spans="1:5" s="3" customFormat="1" ht="26.25" customHeight="1" outlineLevel="1">
      <c r="A338" s="40" t="s">
        <v>102</v>
      </c>
      <c r="B338" s="6" t="s">
        <v>217</v>
      </c>
      <c r="C338" s="9" t="s">
        <v>101</v>
      </c>
      <c r="D338" s="9"/>
      <c r="E338" s="77">
        <v>200</v>
      </c>
    </row>
    <row r="339" spans="1:5" s="3" customFormat="1" ht="38.25" outlineLevel="1">
      <c r="A339" s="101" t="s">
        <v>23</v>
      </c>
      <c r="B339" s="6" t="s">
        <v>217</v>
      </c>
      <c r="C339" s="9" t="s">
        <v>101</v>
      </c>
      <c r="D339" s="9" t="s">
        <v>220</v>
      </c>
      <c r="E339" s="77">
        <v>200</v>
      </c>
    </row>
    <row r="340" spans="1:5" s="3" customFormat="1" ht="17.25" customHeight="1" outlineLevel="1">
      <c r="A340" s="68" t="s">
        <v>73</v>
      </c>
      <c r="B340" s="6" t="s">
        <v>217</v>
      </c>
      <c r="C340" s="9" t="s">
        <v>345</v>
      </c>
      <c r="D340" s="9"/>
      <c r="E340" s="77">
        <f>E341</f>
        <v>1440</v>
      </c>
    </row>
    <row r="341" spans="1:5" s="3" customFormat="1" ht="38.25" outlineLevel="1">
      <c r="A341" s="97" t="s">
        <v>23</v>
      </c>
      <c r="B341" s="6" t="s">
        <v>217</v>
      </c>
      <c r="C341" s="9" t="s">
        <v>345</v>
      </c>
      <c r="D341" s="9" t="s">
        <v>220</v>
      </c>
      <c r="E341" s="77">
        <f>1440-150+150</f>
        <v>1440</v>
      </c>
    </row>
    <row r="342" spans="1:5" s="3" customFormat="1" ht="41.25" customHeight="1" outlineLevel="1" collapsed="1">
      <c r="A342" s="98" t="s">
        <v>3</v>
      </c>
      <c r="B342" s="26" t="s">
        <v>377</v>
      </c>
      <c r="C342" s="26"/>
      <c r="D342" s="26"/>
      <c r="E342" s="82">
        <f>E343+E345</f>
        <v>75.6</v>
      </c>
    </row>
    <row r="343" spans="1:5" s="3" customFormat="1" ht="29.25" customHeight="1" hidden="1" outlineLevel="2">
      <c r="A343" s="97" t="s">
        <v>4</v>
      </c>
      <c r="B343" s="9" t="s">
        <v>11</v>
      </c>
      <c r="C343" s="9" t="s">
        <v>301</v>
      </c>
      <c r="D343" s="9"/>
      <c r="E343" s="77">
        <f>E344</f>
        <v>0</v>
      </c>
    </row>
    <row r="344" spans="1:5" s="3" customFormat="1" ht="12.75" hidden="1" outlineLevel="2">
      <c r="A344" s="101" t="s">
        <v>25</v>
      </c>
      <c r="B344" s="9" t="s">
        <v>11</v>
      </c>
      <c r="C344" s="9" t="s">
        <v>301</v>
      </c>
      <c r="D344" s="9" t="s">
        <v>299</v>
      </c>
      <c r="E344" s="77">
        <v>0</v>
      </c>
    </row>
    <row r="345" spans="1:5" s="3" customFormat="1" ht="15.75" customHeight="1" outlineLevel="1">
      <c r="A345" s="68" t="s">
        <v>73</v>
      </c>
      <c r="B345" s="9" t="s">
        <v>377</v>
      </c>
      <c r="C345" s="9" t="s">
        <v>345</v>
      </c>
      <c r="D345" s="9"/>
      <c r="E345" s="77">
        <f>E346</f>
        <v>75.6</v>
      </c>
    </row>
    <row r="346" spans="1:5" s="3" customFormat="1" ht="12.75" outlineLevel="1">
      <c r="A346" s="101" t="s">
        <v>25</v>
      </c>
      <c r="B346" s="9" t="s">
        <v>377</v>
      </c>
      <c r="C346" s="9" t="s">
        <v>345</v>
      </c>
      <c r="D346" s="9" t="s">
        <v>299</v>
      </c>
      <c r="E346" s="77">
        <v>75.6</v>
      </c>
    </row>
    <row r="347" spans="1:5" s="3" customFormat="1" ht="42" customHeight="1" outlineLevel="1" collapsed="1">
      <c r="A347" s="98" t="s">
        <v>6</v>
      </c>
      <c r="B347" s="26" t="s">
        <v>378</v>
      </c>
      <c r="C347" s="26"/>
      <c r="D347" s="26"/>
      <c r="E347" s="82">
        <f>E348+E350</f>
        <v>44.2</v>
      </c>
    </row>
    <row r="348" spans="1:5" s="3" customFormat="1" ht="35.25" customHeight="1" hidden="1" outlineLevel="2">
      <c r="A348" s="97" t="s">
        <v>4</v>
      </c>
      <c r="B348" s="9" t="s">
        <v>12</v>
      </c>
      <c r="C348" s="9" t="s">
        <v>301</v>
      </c>
      <c r="D348" s="9"/>
      <c r="E348" s="77">
        <f>E349</f>
        <v>0</v>
      </c>
    </row>
    <row r="349" spans="1:5" s="3" customFormat="1" ht="12.75" hidden="1" outlineLevel="2">
      <c r="A349" s="101" t="s">
        <v>25</v>
      </c>
      <c r="B349" s="9" t="s">
        <v>12</v>
      </c>
      <c r="C349" s="9" t="s">
        <v>301</v>
      </c>
      <c r="D349" s="9" t="s">
        <v>299</v>
      </c>
      <c r="E349" s="77"/>
    </row>
    <row r="350" spans="1:5" s="3" customFormat="1" ht="17.25" customHeight="1" outlineLevel="1">
      <c r="A350" s="68" t="s">
        <v>73</v>
      </c>
      <c r="B350" s="9" t="s">
        <v>378</v>
      </c>
      <c r="C350" s="9" t="s">
        <v>345</v>
      </c>
      <c r="D350" s="9"/>
      <c r="E350" s="77">
        <f>E351</f>
        <v>44.2</v>
      </c>
    </row>
    <row r="351" spans="1:5" s="3" customFormat="1" ht="12.75" outlineLevel="1">
      <c r="A351" s="101" t="s">
        <v>25</v>
      </c>
      <c r="B351" s="9" t="s">
        <v>378</v>
      </c>
      <c r="C351" s="9" t="s">
        <v>345</v>
      </c>
      <c r="D351" s="9" t="s">
        <v>299</v>
      </c>
      <c r="E351" s="77">
        <v>44.2</v>
      </c>
    </row>
    <row r="352" spans="1:5" s="29" customFormat="1" ht="18.75" customHeight="1" outlineLevel="1">
      <c r="A352" s="39" t="s">
        <v>222</v>
      </c>
      <c r="B352" s="28" t="s">
        <v>221</v>
      </c>
      <c r="C352" s="26"/>
      <c r="D352" s="26"/>
      <c r="E352" s="82">
        <f>E353</f>
        <v>126335.2</v>
      </c>
    </row>
    <row r="353" spans="1:5" s="29" customFormat="1" ht="12.75" outlineLevel="1">
      <c r="A353" s="57" t="s">
        <v>223</v>
      </c>
      <c r="B353" s="28" t="s">
        <v>281</v>
      </c>
      <c r="C353" s="26"/>
      <c r="D353" s="26"/>
      <c r="E353" s="82">
        <f>E354+E363+E366+E372+E375+E378+E381+E386+E389+E395+E398+E401+E407+E410+E413+E419+E429+E446+E452+E455+E458+E437+E461+E392+E426+E432+E449+E443+E440+E404+E416+E369</f>
        <v>126335.2</v>
      </c>
    </row>
    <row r="354" spans="1:5" s="29" customFormat="1" ht="17.25" customHeight="1" outlineLevel="1">
      <c r="A354" s="57" t="s">
        <v>328</v>
      </c>
      <c r="B354" s="28" t="s">
        <v>282</v>
      </c>
      <c r="C354" s="26"/>
      <c r="D354" s="26"/>
      <c r="E354" s="82">
        <f>E355+E357+E359+E361</f>
        <v>14611.2</v>
      </c>
    </row>
    <row r="355" spans="1:5" s="3" customFormat="1" ht="25.5" customHeight="1" outlineLevel="1">
      <c r="A355" s="42" t="s">
        <v>266</v>
      </c>
      <c r="B355" s="6" t="s">
        <v>282</v>
      </c>
      <c r="C355" s="89" t="s">
        <v>267</v>
      </c>
      <c r="D355" s="9"/>
      <c r="E355" s="77">
        <v>7151.9</v>
      </c>
    </row>
    <row r="356" spans="1:5" s="3" customFormat="1" ht="12.75" outlineLevel="1">
      <c r="A356" s="42" t="s">
        <v>25</v>
      </c>
      <c r="B356" s="6" t="s">
        <v>282</v>
      </c>
      <c r="C356" s="89" t="s">
        <v>267</v>
      </c>
      <c r="D356" s="9" t="s">
        <v>299</v>
      </c>
      <c r="E356" s="77">
        <v>7151.9</v>
      </c>
    </row>
    <row r="357" spans="1:5" s="3" customFormat="1" ht="26.25" customHeight="1" outlineLevel="1">
      <c r="A357" s="40" t="s">
        <v>102</v>
      </c>
      <c r="B357" s="6" t="s">
        <v>282</v>
      </c>
      <c r="C357" s="89" t="s">
        <v>101</v>
      </c>
      <c r="D357" s="9"/>
      <c r="E357" s="77">
        <v>19</v>
      </c>
    </row>
    <row r="358" spans="1:5" s="3" customFormat="1" ht="12.75" outlineLevel="1">
      <c r="A358" s="101" t="s">
        <v>25</v>
      </c>
      <c r="B358" s="6" t="s">
        <v>282</v>
      </c>
      <c r="C358" s="89" t="s">
        <v>101</v>
      </c>
      <c r="D358" s="9" t="s">
        <v>299</v>
      </c>
      <c r="E358" s="77">
        <v>19</v>
      </c>
    </row>
    <row r="359" spans="1:5" s="3" customFormat="1" ht="17.25" customHeight="1" outlineLevel="1">
      <c r="A359" s="68" t="s">
        <v>73</v>
      </c>
      <c r="B359" s="6" t="s">
        <v>282</v>
      </c>
      <c r="C359" s="89" t="s">
        <v>345</v>
      </c>
      <c r="D359" s="9"/>
      <c r="E359" s="77">
        <v>7438.3</v>
      </c>
    </row>
    <row r="360" spans="1:5" s="3" customFormat="1" ht="12.75" outlineLevel="1">
      <c r="A360" s="97" t="s">
        <v>25</v>
      </c>
      <c r="B360" s="6" t="s">
        <v>282</v>
      </c>
      <c r="C360" s="89" t="s">
        <v>345</v>
      </c>
      <c r="D360" s="9" t="s">
        <v>299</v>
      </c>
      <c r="E360" s="77">
        <v>7438.3</v>
      </c>
    </row>
    <row r="361" spans="1:5" s="3" customFormat="1" ht="12.75" outlineLevel="1">
      <c r="A361" s="42" t="s">
        <v>291</v>
      </c>
      <c r="B361" s="6" t="s">
        <v>282</v>
      </c>
      <c r="C361" s="89" t="s">
        <v>289</v>
      </c>
      <c r="D361" s="9"/>
      <c r="E361" s="77">
        <v>2</v>
      </c>
    </row>
    <row r="362" spans="1:5" s="3" customFormat="1" ht="12.75" outlineLevel="1">
      <c r="A362" s="42" t="s">
        <v>25</v>
      </c>
      <c r="B362" s="6" t="s">
        <v>282</v>
      </c>
      <c r="C362" s="89" t="s">
        <v>289</v>
      </c>
      <c r="D362" s="9" t="s">
        <v>299</v>
      </c>
      <c r="E362" s="77">
        <v>2</v>
      </c>
    </row>
    <row r="363" spans="1:5" s="29" customFormat="1" ht="26.25" customHeight="1" outlineLevel="1">
      <c r="A363" s="57" t="s">
        <v>225</v>
      </c>
      <c r="B363" s="28" t="s">
        <v>224</v>
      </c>
      <c r="C363" s="26"/>
      <c r="D363" s="26"/>
      <c r="E363" s="82">
        <f>E364</f>
        <v>310</v>
      </c>
    </row>
    <row r="364" spans="1:5" s="3" customFormat="1" ht="15.75" customHeight="1" outlineLevel="1">
      <c r="A364" s="40" t="s">
        <v>265</v>
      </c>
      <c r="B364" s="6" t="s">
        <v>224</v>
      </c>
      <c r="C364" s="9" t="s">
        <v>264</v>
      </c>
      <c r="D364" s="9"/>
      <c r="E364" s="77">
        <v>310</v>
      </c>
    </row>
    <row r="365" spans="1:5" s="3" customFormat="1" ht="12.75" outlineLevel="1">
      <c r="A365" s="40" t="s">
        <v>25</v>
      </c>
      <c r="B365" s="6" t="s">
        <v>224</v>
      </c>
      <c r="C365" s="9" t="s">
        <v>264</v>
      </c>
      <c r="D365" s="9" t="s">
        <v>299</v>
      </c>
      <c r="E365" s="77">
        <v>310</v>
      </c>
    </row>
    <row r="366" spans="1:5" s="29" customFormat="1" ht="25.5" outlineLevel="1">
      <c r="A366" s="39" t="s">
        <v>365</v>
      </c>
      <c r="B366" s="28" t="s">
        <v>226</v>
      </c>
      <c r="C366" s="26"/>
      <c r="D366" s="26"/>
      <c r="E366" s="82">
        <f>E367</f>
        <v>40000</v>
      </c>
    </row>
    <row r="367" spans="1:5" s="3" customFormat="1" ht="12.75" outlineLevel="1">
      <c r="A367" s="40" t="s">
        <v>265</v>
      </c>
      <c r="B367" s="6" t="s">
        <v>226</v>
      </c>
      <c r="C367" s="9" t="s">
        <v>264</v>
      </c>
      <c r="D367" s="9"/>
      <c r="E367" s="77">
        <v>40000</v>
      </c>
    </row>
    <row r="368" spans="1:5" s="3" customFormat="1" ht="12.75" outlineLevel="1">
      <c r="A368" s="40" t="s">
        <v>25</v>
      </c>
      <c r="B368" s="6" t="s">
        <v>226</v>
      </c>
      <c r="C368" s="9" t="s">
        <v>264</v>
      </c>
      <c r="D368" s="9" t="s">
        <v>299</v>
      </c>
      <c r="E368" s="77">
        <v>40000</v>
      </c>
    </row>
    <row r="369" spans="1:5" s="29" customFormat="1" ht="25.5" outlineLevel="1">
      <c r="A369" s="119" t="s">
        <v>386</v>
      </c>
      <c r="B369" s="28" t="s">
        <v>387</v>
      </c>
      <c r="C369" s="26"/>
      <c r="D369" s="26"/>
      <c r="E369" s="82">
        <f>E370</f>
        <v>350</v>
      </c>
    </row>
    <row r="370" spans="1:5" s="3" customFormat="1" ht="25.5" outlineLevel="1">
      <c r="A370" s="42" t="s">
        <v>152</v>
      </c>
      <c r="B370" s="6" t="s">
        <v>387</v>
      </c>
      <c r="C370" s="9" t="s">
        <v>346</v>
      </c>
      <c r="D370" s="9"/>
      <c r="E370" s="77">
        <f>E371</f>
        <v>350</v>
      </c>
    </row>
    <row r="371" spans="1:5" s="3" customFormat="1" ht="12.75" outlineLevel="1">
      <c r="A371" s="42" t="s">
        <v>46</v>
      </c>
      <c r="B371" s="6" t="s">
        <v>387</v>
      </c>
      <c r="C371" s="9" t="s">
        <v>346</v>
      </c>
      <c r="D371" s="9" t="s">
        <v>297</v>
      </c>
      <c r="E371" s="77">
        <f>350</f>
        <v>350</v>
      </c>
    </row>
    <row r="372" spans="1:5" s="29" customFormat="1" ht="12.75" outlineLevel="1">
      <c r="A372" s="57" t="s">
        <v>310</v>
      </c>
      <c r="B372" s="28" t="s">
        <v>283</v>
      </c>
      <c r="C372" s="26"/>
      <c r="D372" s="26"/>
      <c r="E372" s="82">
        <f>E373</f>
        <v>3010</v>
      </c>
    </row>
    <row r="373" spans="1:5" s="3" customFormat="1" ht="18" customHeight="1" outlineLevel="1">
      <c r="A373" s="42" t="s">
        <v>286</v>
      </c>
      <c r="B373" s="6" t="s">
        <v>283</v>
      </c>
      <c r="C373" s="9" t="s">
        <v>284</v>
      </c>
      <c r="D373" s="9"/>
      <c r="E373" s="77">
        <v>3010</v>
      </c>
    </row>
    <row r="374" spans="1:5" s="3" customFormat="1" ht="18" customHeight="1" outlineLevel="1">
      <c r="A374" s="42" t="s">
        <v>24</v>
      </c>
      <c r="B374" s="6" t="s">
        <v>283</v>
      </c>
      <c r="C374" s="9" t="s">
        <v>284</v>
      </c>
      <c r="D374" s="9" t="s">
        <v>285</v>
      </c>
      <c r="E374" s="77">
        <v>3010</v>
      </c>
    </row>
    <row r="375" spans="1:5" s="29" customFormat="1" ht="26.25" customHeight="1" outlineLevel="1">
      <c r="A375" s="57" t="s">
        <v>311</v>
      </c>
      <c r="B375" s="28" t="s">
        <v>287</v>
      </c>
      <c r="C375" s="26"/>
      <c r="D375" s="26"/>
      <c r="E375" s="82">
        <f>E376</f>
        <v>2985</v>
      </c>
    </row>
    <row r="376" spans="1:5" s="3" customFormat="1" ht="17.25" customHeight="1" outlineLevel="1">
      <c r="A376" s="68" t="s">
        <v>73</v>
      </c>
      <c r="B376" s="6" t="s">
        <v>287</v>
      </c>
      <c r="C376" s="9" t="s">
        <v>345</v>
      </c>
      <c r="D376" s="9"/>
      <c r="E376" s="77">
        <v>2985</v>
      </c>
    </row>
    <row r="377" spans="1:5" s="3" customFormat="1" ht="17.25" customHeight="1" outlineLevel="1">
      <c r="A377" s="97" t="s">
        <v>25</v>
      </c>
      <c r="B377" s="6" t="s">
        <v>287</v>
      </c>
      <c r="C377" s="9" t="s">
        <v>345</v>
      </c>
      <c r="D377" s="9" t="s">
        <v>299</v>
      </c>
      <c r="E377" s="77">
        <v>2985</v>
      </c>
    </row>
    <row r="378" spans="1:5" s="16" customFormat="1" ht="15.75" customHeight="1" outlineLevel="1">
      <c r="A378" s="39" t="s">
        <v>290</v>
      </c>
      <c r="B378" s="28" t="s">
        <v>288</v>
      </c>
      <c r="C378" s="19"/>
      <c r="D378" s="19"/>
      <c r="E378" s="82">
        <f>E379</f>
        <v>150</v>
      </c>
    </row>
    <row r="379" spans="1:5" ht="64.5" customHeight="1" outlineLevel="1">
      <c r="A379" s="40" t="s">
        <v>258</v>
      </c>
      <c r="B379" s="6" t="s">
        <v>288</v>
      </c>
      <c r="C379" s="1" t="s">
        <v>227</v>
      </c>
      <c r="D379" s="1"/>
      <c r="E379" s="77">
        <v>150</v>
      </c>
    </row>
    <row r="380" spans="1:5" ht="12.75" outlineLevel="1">
      <c r="A380" s="40" t="s">
        <v>25</v>
      </c>
      <c r="B380" s="6" t="s">
        <v>288</v>
      </c>
      <c r="C380" s="1" t="s">
        <v>227</v>
      </c>
      <c r="D380" s="1" t="s">
        <v>299</v>
      </c>
      <c r="E380" s="77">
        <v>150</v>
      </c>
    </row>
    <row r="381" spans="1:5" s="16" customFormat="1" ht="28.5" customHeight="1" outlineLevel="1">
      <c r="A381" s="57" t="s">
        <v>312</v>
      </c>
      <c r="B381" s="28" t="s">
        <v>292</v>
      </c>
      <c r="C381" s="19"/>
      <c r="D381" s="19"/>
      <c r="E381" s="82">
        <f>E384+E382</f>
        <v>2043.4</v>
      </c>
    </row>
    <row r="382" spans="1:5" s="16" customFormat="1" ht="18.75" customHeight="1" outlineLevel="1">
      <c r="A382" s="68" t="s">
        <v>73</v>
      </c>
      <c r="B382" s="6" t="s">
        <v>292</v>
      </c>
      <c r="C382" s="1" t="s">
        <v>345</v>
      </c>
      <c r="D382" s="19"/>
      <c r="E382" s="77">
        <f>E383</f>
        <v>1840</v>
      </c>
    </row>
    <row r="383" spans="1:5" s="16" customFormat="1" ht="16.5" customHeight="1" outlineLevel="1">
      <c r="A383" s="97" t="s">
        <v>25</v>
      </c>
      <c r="B383" s="6" t="s">
        <v>292</v>
      </c>
      <c r="C383" s="1" t="s">
        <v>345</v>
      </c>
      <c r="D383" s="1" t="s">
        <v>299</v>
      </c>
      <c r="E383" s="77">
        <f>1490+500-150</f>
        <v>1840</v>
      </c>
    </row>
    <row r="384" spans="1:5" ht="12.75" outlineLevel="1">
      <c r="A384" s="42" t="s">
        <v>291</v>
      </c>
      <c r="B384" s="6" t="s">
        <v>292</v>
      </c>
      <c r="C384" s="1" t="s">
        <v>289</v>
      </c>
      <c r="D384" s="1"/>
      <c r="E384" s="77">
        <f>158.4+45</f>
        <v>203.4</v>
      </c>
    </row>
    <row r="385" spans="1:5" ht="12.75" outlineLevel="1">
      <c r="A385" s="42" t="s">
        <v>25</v>
      </c>
      <c r="B385" s="6" t="s">
        <v>292</v>
      </c>
      <c r="C385" s="1" t="s">
        <v>289</v>
      </c>
      <c r="D385" s="1" t="s">
        <v>299</v>
      </c>
      <c r="E385" s="77">
        <f>158.4+45</f>
        <v>203.4</v>
      </c>
    </row>
    <row r="386" spans="1:5" s="16" customFormat="1" ht="18" customHeight="1" outlineLevel="1">
      <c r="A386" s="57" t="s">
        <v>230</v>
      </c>
      <c r="B386" s="28" t="s">
        <v>228</v>
      </c>
      <c r="C386" s="19"/>
      <c r="D386" s="19"/>
      <c r="E386" s="82">
        <f>E387</f>
        <v>500</v>
      </c>
    </row>
    <row r="387" spans="1:5" ht="15.75" customHeight="1" outlineLevel="1">
      <c r="A387" s="68" t="s">
        <v>73</v>
      </c>
      <c r="B387" s="6" t="s">
        <v>228</v>
      </c>
      <c r="C387" s="1" t="s">
        <v>345</v>
      </c>
      <c r="D387" s="1"/>
      <c r="E387" s="77">
        <f>835-335</f>
        <v>500</v>
      </c>
    </row>
    <row r="388" spans="1:5" ht="12.75" outlineLevel="1">
      <c r="A388" s="97" t="s">
        <v>26</v>
      </c>
      <c r="B388" s="6" t="s">
        <v>228</v>
      </c>
      <c r="C388" s="1" t="s">
        <v>345</v>
      </c>
      <c r="D388" s="1" t="s">
        <v>229</v>
      </c>
      <c r="E388" s="77">
        <f>835-335</f>
        <v>500</v>
      </c>
    </row>
    <row r="389" spans="1:5" s="16" customFormat="1" ht="26.25" customHeight="1" outlineLevel="1">
      <c r="A389" s="39" t="s">
        <v>232</v>
      </c>
      <c r="B389" s="15" t="s">
        <v>231</v>
      </c>
      <c r="C389" s="19"/>
      <c r="D389" s="19"/>
      <c r="E389" s="82">
        <f>E390</f>
        <v>80</v>
      </c>
    </row>
    <row r="390" spans="1:5" ht="24.75" customHeight="1" outlineLevel="1">
      <c r="A390" s="40" t="s">
        <v>102</v>
      </c>
      <c r="B390" s="5" t="s">
        <v>231</v>
      </c>
      <c r="C390" s="1" t="s">
        <v>101</v>
      </c>
      <c r="D390" s="1"/>
      <c r="E390" s="77">
        <v>80</v>
      </c>
    </row>
    <row r="391" spans="1:5" ht="12.75" outlineLevel="1">
      <c r="A391" s="40" t="s">
        <v>29</v>
      </c>
      <c r="B391" s="5" t="s">
        <v>231</v>
      </c>
      <c r="C391" s="1" t="s">
        <v>101</v>
      </c>
      <c r="D391" s="1" t="s">
        <v>298</v>
      </c>
      <c r="E391" s="77">
        <v>80</v>
      </c>
    </row>
    <row r="392" spans="1:5" s="16" customFormat="1" ht="12.75" outlineLevel="1">
      <c r="A392" s="57" t="s">
        <v>369</v>
      </c>
      <c r="B392" s="15" t="s">
        <v>368</v>
      </c>
      <c r="C392" s="19"/>
      <c r="D392" s="19"/>
      <c r="E392" s="82">
        <f>E393</f>
        <v>9238</v>
      </c>
    </row>
    <row r="393" spans="1:5" ht="18.75" customHeight="1" outlineLevel="1">
      <c r="A393" s="68" t="s">
        <v>73</v>
      </c>
      <c r="B393" s="5" t="s">
        <v>368</v>
      </c>
      <c r="C393" s="1" t="s">
        <v>345</v>
      </c>
      <c r="D393" s="1"/>
      <c r="E393" s="77">
        <f>E394</f>
        <v>9238</v>
      </c>
    </row>
    <row r="394" spans="1:5" ht="12.75" outlineLevel="1">
      <c r="A394" s="97" t="s">
        <v>30</v>
      </c>
      <c r="B394" s="5" t="s">
        <v>368</v>
      </c>
      <c r="C394" s="1" t="s">
        <v>345</v>
      </c>
      <c r="D394" s="1" t="s">
        <v>276</v>
      </c>
      <c r="E394" s="77">
        <v>9238</v>
      </c>
    </row>
    <row r="395" spans="1:5" s="16" customFormat="1" ht="15.75" customHeight="1" outlineLevel="1">
      <c r="A395" s="38" t="s">
        <v>234</v>
      </c>
      <c r="B395" s="15" t="s">
        <v>233</v>
      </c>
      <c r="C395" s="19"/>
      <c r="D395" s="19"/>
      <c r="E395" s="82">
        <f>E396</f>
        <v>1115</v>
      </c>
    </row>
    <row r="396" spans="1:5" ht="15.75" customHeight="1" outlineLevel="1">
      <c r="A396" s="68" t="s">
        <v>73</v>
      </c>
      <c r="B396" s="5" t="s">
        <v>233</v>
      </c>
      <c r="C396" s="1" t="s">
        <v>345</v>
      </c>
      <c r="D396" s="1"/>
      <c r="E396" s="77">
        <v>1115</v>
      </c>
    </row>
    <row r="397" spans="1:5" ht="12.75" outlineLevel="1">
      <c r="A397" s="97" t="s">
        <v>30</v>
      </c>
      <c r="B397" s="5" t="s">
        <v>233</v>
      </c>
      <c r="C397" s="1" t="s">
        <v>345</v>
      </c>
      <c r="D397" s="1" t="s">
        <v>276</v>
      </c>
      <c r="E397" s="77">
        <v>1115</v>
      </c>
    </row>
    <row r="398" spans="1:5" s="16" customFormat="1" ht="38.25" outlineLevel="1">
      <c r="A398" s="57" t="s">
        <v>72</v>
      </c>
      <c r="B398" s="15" t="s">
        <v>235</v>
      </c>
      <c r="C398" s="19"/>
      <c r="D398" s="19"/>
      <c r="E398" s="82">
        <f>E399</f>
        <v>6800</v>
      </c>
    </row>
    <row r="399" spans="1:5" ht="29.25" customHeight="1" outlineLevel="1">
      <c r="A399" s="42" t="s">
        <v>152</v>
      </c>
      <c r="B399" s="5" t="s">
        <v>235</v>
      </c>
      <c r="C399" s="1" t="s">
        <v>346</v>
      </c>
      <c r="D399" s="1"/>
      <c r="E399" s="77">
        <v>6800</v>
      </c>
    </row>
    <row r="400" spans="1:5" ht="12.75" outlineLevel="1">
      <c r="A400" s="42" t="s">
        <v>31</v>
      </c>
      <c r="B400" s="5" t="s">
        <v>235</v>
      </c>
      <c r="C400" s="1" t="s">
        <v>346</v>
      </c>
      <c r="D400" s="1" t="s">
        <v>273</v>
      </c>
      <c r="E400" s="77">
        <v>6800</v>
      </c>
    </row>
    <row r="401" spans="1:5" s="29" customFormat="1" ht="27" customHeight="1" outlineLevel="1">
      <c r="A401" s="39" t="s">
        <v>151</v>
      </c>
      <c r="B401" s="28" t="s">
        <v>236</v>
      </c>
      <c r="C401" s="26"/>
      <c r="D401" s="26"/>
      <c r="E401" s="82">
        <f>E402</f>
        <v>10600</v>
      </c>
    </row>
    <row r="402" spans="1:5" s="3" customFormat="1" ht="27.75" customHeight="1" outlineLevel="1">
      <c r="A402" s="96" t="s">
        <v>199</v>
      </c>
      <c r="B402" s="6" t="s">
        <v>236</v>
      </c>
      <c r="C402" s="9" t="s">
        <v>307</v>
      </c>
      <c r="D402" s="9"/>
      <c r="E402" s="77">
        <f>E403</f>
        <v>10600</v>
      </c>
    </row>
    <row r="403" spans="1:5" s="3" customFormat="1" ht="12.75" outlineLevel="1">
      <c r="A403" s="102" t="s">
        <v>31</v>
      </c>
      <c r="B403" s="6" t="s">
        <v>236</v>
      </c>
      <c r="C403" s="9" t="s">
        <v>307</v>
      </c>
      <c r="D403" s="9" t="s">
        <v>273</v>
      </c>
      <c r="E403" s="77">
        <v>10600</v>
      </c>
    </row>
    <row r="404" spans="1:5" s="29" customFormat="1" ht="12.75" outlineLevel="1">
      <c r="A404" s="114" t="s">
        <v>390</v>
      </c>
      <c r="B404" s="28" t="s">
        <v>389</v>
      </c>
      <c r="C404" s="26"/>
      <c r="D404" s="26"/>
      <c r="E404" s="82">
        <f>E405</f>
        <v>2396.2</v>
      </c>
    </row>
    <row r="405" spans="1:5" s="3" customFormat="1" ht="25.5" outlineLevel="1">
      <c r="A405" s="42" t="s">
        <v>152</v>
      </c>
      <c r="B405" s="6" t="s">
        <v>389</v>
      </c>
      <c r="C405" s="9" t="s">
        <v>346</v>
      </c>
      <c r="D405" s="9"/>
      <c r="E405" s="77">
        <f>E406</f>
        <v>2396.2</v>
      </c>
    </row>
    <row r="406" spans="1:5" s="3" customFormat="1" ht="12.75" outlineLevel="1">
      <c r="A406" s="42" t="s">
        <v>32</v>
      </c>
      <c r="B406" s="6" t="s">
        <v>389</v>
      </c>
      <c r="C406" s="9" t="s">
        <v>346</v>
      </c>
      <c r="D406" s="9" t="s">
        <v>305</v>
      </c>
      <c r="E406" s="77">
        <f>1850+546.2</f>
        <v>2396.2</v>
      </c>
    </row>
    <row r="407" spans="1:5" s="29" customFormat="1" ht="18" customHeight="1" outlineLevel="1">
      <c r="A407" s="107" t="s">
        <v>337</v>
      </c>
      <c r="B407" s="28" t="s">
        <v>294</v>
      </c>
      <c r="C407" s="26"/>
      <c r="D407" s="26"/>
      <c r="E407" s="82">
        <f>E408</f>
        <v>250</v>
      </c>
    </row>
    <row r="408" spans="1:5" s="3" customFormat="1" ht="25.5" outlineLevel="1">
      <c r="A408" s="42" t="s">
        <v>152</v>
      </c>
      <c r="B408" s="6" t="s">
        <v>294</v>
      </c>
      <c r="C408" s="9" t="s">
        <v>346</v>
      </c>
      <c r="D408" s="9"/>
      <c r="E408" s="77">
        <f>E409</f>
        <v>250</v>
      </c>
    </row>
    <row r="409" spans="1:5" s="3" customFormat="1" ht="12.75" outlineLevel="1">
      <c r="A409" s="42" t="s">
        <v>49</v>
      </c>
      <c r="B409" s="6" t="s">
        <v>294</v>
      </c>
      <c r="C409" s="9" t="s">
        <v>346</v>
      </c>
      <c r="D409" s="9" t="s">
        <v>293</v>
      </c>
      <c r="E409" s="77">
        <v>250</v>
      </c>
    </row>
    <row r="410" spans="1:5" s="16" customFormat="1" ht="12.75" outlineLevel="1">
      <c r="A410" s="38" t="s">
        <v>239</v>
      </c>
      <c r="B410" s="15" t="s">
        <v>237</v>
      </c>
      <c r="C410" s="19"/>
      <c r="D410" s="19"/>
      <c r="E410" s="82">
        <f>E411</f>
        <v>7500</v>
      </c>
    </row>
    <row r="411" spans="1:5" ht="12.75" outlineLevel="1">
      <c r="A411" s="40" t="s">
        <v>257</v>
      </c>
      <c r="B411" s="5" t="s">
        <v>237</v>
      </c>
      <c r="C411" s="1" t="s">
        <v>238</v>
      </c>
      <c r="D411" s="1"/>
      <c r="E411" s="77">
        <v>7500</v>
      </c>
    </row>
    <row r="412" spans="1:6" ht="12.75" outlineLevel="1">
      <c r="A412" s="40" t="s">
        <v>38</v>
      </c>
      <c r="B412" s="5" t="s">
        <v>237</v>
      </c>
      <c r="C412" s="1" t="s">
        <v>238</v>
      </c>
      <c r="D412" s="1" t="s">
        <v>66</v>
      </c>
      <c r="E412" s="77">
        <v>7500</v>
      </c>
      <c r="F412" s="3"/>
    </row>
    <row r="413" spans="1:5" s="16" customFormat="1" ht="17.25" customHeight="1" outlineLevel="1">
      <c r="A413" s="39" t="s">
        <v>295</v>
      </c>
      <c r="B413" s="15" t="s">
        <v>384</v>
      </c>
      <c r="C413" s="19"/>
      <c r="D413" s="19"/>
      <c r="E413" s="82">
        <f>E414</f>
        <v>660</v>
      </c>
    </row>
    <row r="414" spans="1:5" s="3" customFormat="1" ht="17.25" customHeight="1" outlineLevel="1">
      <c r="A414" s="68" t="s">
        <v>73</v>
      </c>
      <c r="B414" s="6" t="s">
        <v>384</v>
      </c>
      <c r="C414" s="9" t="s">
        <v>345</v>
      </c>
      <c r="D414" s="9"/>
      <c r="E414" s="77">
        <f>E415</f>
        <v>660</v>
      </c>
    </row>
    <row r="415" spans="1:5" s="3" customFormat="1" ht="12.75" outlineLevel="1">
      <c r="A415" s="42" t="s">
        <v>49</v>
      </c>
      <c r="B415" s="6" t="s">
        <v>384</v>
      </c>
      <c r="C415" s="9" t="s">
        <v>345</v>
      </c>
      <c r="D415" s="9" t="s">
        <v>293</v>
      </c>
      <c r="E415" s="77">
        <v>660</v>
      </c>
    </row>
    <row r="416" spans="1:5" s="29" customFormat="1" ht="12.75" outlineLevel="1">
      <c r="A416" s="118" t="s">
        <v>385</v>
      </c>
      <c r="B416" s="15" t="s">
        <v>296</v>
      </c>
      <c r="C416" s="26"/>
      <c r="D416" s="26"/>
      <c r="E416" s="82">
        <f>E417</f>
        <v>1200</v>
      </c>
    </row>
    <row r="417" spans="1:5" ht="27.75" customHeight="1" outlineLevel="1">
      <c r="A417" s="42" t="s">
        <v>152</v>
      </c>
      <c r="B417" s="5" t="s">
        <v>296</v>
      </c>
      <c r="C417" s="1" t="s">
        <v>346</v>
      </c>
      <c r="D417" s="1"/>
      <c r="E417" s="77">
        <f>E418</f>
        <v>1200</v>
      </c>
    </row>
    <row r="418" spans="1:5" ht="12.75" outlineLevel="1">
      <c r="A418" s="42" t="s">
        <v>46</v>
      </c>
      <c r="B418" s="5" t="s">
        <v>296</v>
      </c>
      <c r="C418" s="1" t="s">
        <v>346</v>
      </c>
      <c r="D418" s="1" t="s">
        <v>297</v>
      </c>
      <c r="E418" s="77">
        <v>1200</v>
      </c>
    </row>
    <row r="419" spans="1:5" s="16" customFormat="1" ht="15" customHeight="1" outlineLevel="1">
      <c r="A419" s="35" t="s">
        <v>241</v>
      </c>
      <c r="B419" s="19" t="s">
        <v>240</v>
      </c>
      <c r="C419" s="19"/>
      <c r="D419" s="19"/>
      <c r="E419" s="82">
        <f>E420+E422+E424</f>
        <v>3000</v>
      </c>
    </row>
    <row r="420" spans="1:5" ht="15" customHeight="1" outlineLevel="1">
      <c r="A420" s="68" t="s">
        <v>73</v>
      </c>
      <c r="B420" s="1" t="s">
        <v>240</v>
      </c>
      <c r="C420" s="1" t="s">
        <v>345</v>
      </c>
      <c r="D420" s="1"/>
      <c r="E420" s="77">
        <f>E421</f>
        <v>700</v>
      </c>
    </row>
    <row r="421" spans="1:5" ht="12.75" outlineLevel="1">
      <c r="A421" s="97" t="s">
        <v>39</v>
      </c>
      <c r="B421" s="1" t="s">
        <v>240</v>
      </c>
      <c r="C421" s="1" t="s">
        <v>345</v>
      </c>
      <c r="D421" s="1" t="s">
        <v>348</v>
      </c>
      <c r="E421" s="77">
        <f>500+200</f>
        <v>700</v>
      </c>
    </row>
    <row r="422" spans="1:5" ht="25.5" outlineLevel="1">
      <c r="A422" s="42" t="s">
        <v>62</v>
      </c>
      <c r="B422" s="1" t="s">
        <v>240</v>
      </c>
      <c r="C422" s="1" t="s">
        <v>61</v>
      </c>
      <c r="D422" s="1"/>
      <c r="E422" s="77">
        <v>2000</v>
      </c>
    </row>
    <row r="423" spans="1:6" ht="12.75" outlineLevel="1">
      <c r="A423" s="42" t="s">
        <v>39</v>
      </c>
      <c r="B423" s="1" t="s">
        <v>240</v>
      </c>
      <c r="C423" s="1" t="s">
        <v>61</v>
      </c>
      <c r="D423" s="1" t="s">
        <v>348</v>
      </c>
      <c r="E423" s="77">
        <v>2000</v>
      </c>
      <c r="F423" s="3"/>
    </row>
    <row r="424" spans="1:5" ht="25.5" outlineLevel="1">
      <c r="A424" s="30" t="s">
        <v>67</v>
      </c>
      <c r="B424" s="1" t="s">
        <v>240</v>
      </c>
      <c r="C424" s="1" t="s">
        <v>65</v>
      </c>
      <c r="D424" s="1"/>
      <c r="E424" s="77">
        <f>E425</f>
        <v>300</v>
      </c>
    </row>
    <row r="425" spans="1:5" ht="12.75" outlineLevel="1">
      <c r="A425" s="30" t="s">
        <v>39</v>
      </c>
      <c r="B425" s="1" t="s">
        <v>240</v>
      </c>
      <c r="C425" s="1" t="s">
        <v>65</v>
      </c>
      <c r="D425" s="1" t="s">
        <v>348</v>
      </c>
      <c r="E425" s="77">
        <v>300</v>
      </c>
    </row>
    <row r="426" spans="1:5" s="16" customFormat="1" ht="12.75" outlineLevel="1">
      <c r="A426" s="36" t="s">
        <v>191</v>
      </c>
      <c r="B426" s="19" t="s">
        <v>367</v>
      </c>
      <c r="C426" s="19"/>
      <c r="D426" s="19"/>
      <c r="E426" s="82">
        <f>E427</f>
        <v>195.7</v>
      </c>
    </row>
    <row r="427" spans="1:5" ht="18.75" customHeight="1" outlineLevel="1">
      <c r="A427" s="68" t="s">
        <v>73</v>
      </c>
      <c r="B427" s="1" t="s">
        <v>367</v>
      </c>
      <c r="C427" s="1" t="s">
        <v>345</v>
      </c>
      <c r="D427" s="1"/>
      <c r="E427" s="77">
        <f>E428</f>
        <v>195.7</v>
      </c>
    </row>
    <row r="428" spans="1:5" ht="12.75" outlineLevel="1">
      <c r="A428" s="97" t="s">
        <v>33</v>
      </c>
      <c r="B428" s="1" t="s">
        <v>367</v>
      </c>
      <c r="C428" s="1" t="s">
        <v>345</v>
      </c>
      <c r="D428" s="1" t="s">
        <v>159</v>
      </c>
      <c r="E428" s="77">
        <v>195.7</v>
      </c>
    </row>
    <row r="429" spans="1:5" s="16" customFormat="1" ht="14.25" customHeight="1" outlineLevel="1">
      <c r="A429" s="38" t="s">
        <v>246</v>
      </c>
      <c r="B429" s="28" t="s">
        <v>242</v>
      </c>
      <c r="C429" s="19"/>
      <c r="D429" s="19"/>
      <c r="E429" s="82">
        <f>E430</f>
        <v>350</v>
      </c>
    </row>
    <row r="430" spans="1:5" ht="12.75" outlineLevel="1">
      <c r="A430" s="42" t="s">
        <v>256</v>
      </c>
      <c r="B430" s="6" t="s">
        <v>242</v>
      </c>
      <c r="C430" s="1" t="s">
        <v>243</v>
      </c>
      <c r="D430" s="1"/>
      <c r="E430" s="77">
        <v>350</v>
      </c>
    </row>
    <row r="431" spans="1:5" ht="12.75" outlineLevel="1">
      <c r="A431" s="42" t="s">
        <v>47</v>
      </c>
      <c r="B431" s="6" t="s">
        <v>242</v>
      </c>
      <c r="C431" s="1" t="s">
        <v>243</v>
      </c>
      <c r="D431" s="1" t="s">
        <v>244</v>
      </c>
      <c r="E431" s="77">
        <v>350</v>
      </c>
    </row>
    <row r="432" spans="1:5" s="16" customFormat="1" ht="25.5" outlineLevel="1">
      <c r="A432" s="39" t="s">
        <v>209</v>
      </c>
      <c r="B432" s="28" t="s">
        <v>366</v>
      </c>
      <c r="C432" s="19"/>
      <c r="D432" s="19"/>
      <c r="E432" s="82">
        <f>E433+E435</f>
        <v>5216.3</v>
      </c>
    </row>
    <row r="433" spans="1:5" ht="18.75" customHeight="1" outlineLevel="1">
      <c r="A433" s="68" t="s">
        <v>73</v>
      </c>
      <c r="B433" s="6" t="s">
        <v>366</v>
      </c>
      <c r="C433" s="1" t="s">
        <v>345</v>
      </c>
      <c r="D433" s="1"/>
      <c r="E433" s="77">
        <f>E434</f>
        <v>1606.4</v>
      </c>
    </row>
    <row r="434" spans="1:5" ht="15.75" customHeight="1" outlineLevel="1">
      <c r="A434" s="100" t="s">
        <v>28</v>
      </c>
      <c r="B434" s="6" t="s">
        <v>366</v>
      </c>
      <c r="C434" s="1" t="s">
        <v>345</v>
      </c>
      <c r="D434" s="1" t="s">
        <v>309</v>
      </c>
      <c r="E434" s="77">
        <f>1606.4</f>
        <v>1606.4</v>
      </c>
    </row>
    <row r="435" spans="1:5" ht="77.25" customHeight="1" outlineLevel="1">
      <c r="A435" s="117" t="s">
        <v>258</v>
      </c>
      <c r="B435" s="6" t="s">
        <v>366</v>
      </c>
      <c r="C435" s="1" t="s">
        <v>227</v>
      </c>
      <c r="D435" s="1"/>
      <c r="E435" s="77">
        <f>E436</f>
        <v>3609.9</v>
      </c>
    </row>
    <row r="436" spans="1:5" ht="15.75" customHeight="1" outlineLevel="1">
      <c r="A436" s="100" t="s">
        <v>28</v>
      </c>
      <c r="B436" s="6" t="s">
        <v>366</v>
      </c>
      <c r="C436" s="1" t="s">
        <v>227</v>
      </c>
      <c r="D436" s="1" t="s">
        <v>309</v>
      </c>
      <c r="E436" s="77">
        <v>3609.9</v>
      </c>
    </row>
    <row r="437" spans="1:5" ht="15.75" customHeight="1" outlineLevel="1">
      <c r="A437" s="39" t="s">
        <v>255</v>
      </c>
      <c r="B437" s="28" t="s">
        <v>254</v>
      </c>
      <c r="C437" s="19"/>
      <c r="D437" s="19"/>
      <c r="E437" s="82">
        <f>E438</f>
        <v>4000</v>
      </c>
    </row>
    <row r="438" spans="1:5" ht="15.75" customHeight="1" outlineLevel="1">
      <c r="A438" s="42" t="s">
        <v>286</v>
      </c>
      <c r="B438" s="6" t="s">
        <v>254</v>
      </c>
      <c r="C438" s="1" t="s">
        <v>284</v>
      </c>
      <c r="D438" s="1"/>
      <c r="E438" s="77">
        <f>E439</f>
        <v>4000</v>
      </c>
    </row>
    <row r="439" spans="1:5" ht="15.75" customHeight="1" outlineLevel="1" collapsed="1">
      <c r="A439" s="42" t="s">
        <v>24</v>
      </c>
      <c r="B439" s="6" t="s">
        <v>254</v>
      </c>
      <c r="C439" s="1" t="s">
        <v>284</v>
      </c>
      <c r="D439" s="1" t="s">
        <v>285</v>
      </c>
      <c r="E439" s="77">
        <v>4000</v>
      </c>
    </row>
    <row r="440" spans="1:5" s="16" customFormat="1" ht="15.75" customHeight="1" hidden="1" outlineLevel="2">
      <c r="A440" s="98" t="s">
        <v>336</v>
      </c>
      <c r="B440" s="28" t="s">
        <v>374</v>
      </c>
      <c r="C440" s="19"/>
      <c r="D440" s="19"/>
      <c r="E440" s="82">
        <f>E441</f>
        <v>0</v>
      </c>
    </row>
    <row r="441" spans="1:5" ht="15.75" customHeight="1" hidden="1" outlineLevel="2">
      <c r="A441" s="68" t="s">
        <v>73</v>
      </c>
      <c r="B441" s="6" t="s">
        <v>374</v>
      </c>
      <c r="C441" s="1" t="s">
        <v>345</v>
      </c>
      <c r="D441" s="1"/>
      <c r="E441" s="77">
        <f>E442</f>
        <v>0</v>
      </c>
    </row>
    <row r="442" spans="1:5" ht="15.75" customHeight="1" hidden="1" outlineLevel="2">
      <c r="A442" s="42" t="s">
        <v>32</v>
      </c>
      <c r="B442" s="6" t="s">
        <v>374</v>
      </c>
      <c r="C442" s="1" t="s">
        <v>345</v>
      </c>
      <c r="D442" s="1" t="s">
        <v>305</v>
      </c>
      <c r="E442" s="77"/>
    </row>
    <row r="443" spans="1:5" s="16" customFormat="1" ht="15" customHeight="1" outlineLevel="1">
      <c r="A443" s="39" t="s">
        <v>340</v>
      </c>
      <c r="B443" s="28" t="s">
        <v>370</v>
      </c>
      <c r="C443" s="19"/>
      <c r="D443" s="19"/>
      <c r="E443" s="82">
        <f>E444</f>
        <v>2790</v>
      </c>
    </row>
    <row r="444" spans="1:5" ht="15" customHeight="1" outlineLevel="1">
      <c r="A444" s="68" t="s">
        <v>73</v>
      </c>
      <c r="B444" s="6" t="s">
        <v>370</v>
      </c>
      <c r="C444" s="1" t="s">
        <v>345</v>
      </c>
      <c r="D444" s="1"/>
      <c r="E444" s="77">
        <f>E445</f>
        <v>2790</v>
      </c>
    </row>
    <row r="445" spans="1:5" ht="15" customHeight="1" outlineLevel="1">
      <c r="A445" s="42" t="s">
        <v>32</v>
      </c>
      <c r="B445" s="6" t="s">
        <v>370</v>
      </c>
      <c r="C445" s="1" t="s">
        <v>345</v>
      </c>
      <c r="D445" s="1" t="s">
        <v>305</v>
      </c>
      <c r="E445" s="77">
        <v>2790</v>
      </c>
    </row>
    <row r="446" spans="1:5" s="16" customFormat="1" ht="25.5" customHeight="1" outlineLevel="1">
      <c r="A446" s="35" t="s">
        <v>247</v>
      </c>
      <c r="B446" s="28" t="s">
        <v>245</v>
      </c>
      <c r="C446" s="19"/>
      <c r="D446" s="19"/>
      <c r="E446" s="82">
        <f>E447</f>
        <v>1000</v>
      </c>
    </row>
    <row r="447" spans="1:5" ht="26.25" customHeight="1" outlineLevel="1">
      <c r="A447" s="42" t="s">
        <v>152</v>
      </c>
      <c r="B447" s="6" t="s">
        <v>245</v>
      </c>
      <c r="C447" s="1" t="s">
        <v>346</v>
      </c>
      <c r="D447" s="1"/>
      <c r="E447" s="77">
        <v>1000</v>
      </c>
    </row>
    <row r="448" spans="1:5" ht="12.75" outlineLevel="1">
      <c r="A448" s="42" t="s">
        <v>31</v>
      </c>
      <c r="B448" s="6" t="s">
        <v>245</v>
      </c>
      <c r="C448" s="1" t="s">
        <v>346</v>
      </c>
      <c r="D448" s="1" t="s">
        <v>273</v>
      </c>
      <c r="E448" s="77">
        <v>1000</v>
      </c>
    </row>
    <row r="449" spans="1:5" ht="25.5" outlineLevel="1">
      <c r="A449" s="108" t="s">
        <v>165</v>
      </c>
      <c r="B449" s="28" t="s">
        <v>371</v>
      </c>
      <c r="C449" s="19"/>
      <c r="D449" s="19"/>
      <c r="E449" s="82">
        <f>E450</f>
        <v>1999.4</v>
      </c>
    </row>
    <row r="450" spans="1:5" ht="25.5" outlineLevel="1">
      <c r="A450" s="68" t="s">
        <v>73</v>
      </c>
      <c r="B450" s="6" t="s">
        <v>371</v>
      </c>
      <c r="C450" s="1" t="s">
        <v>345</v>
      </c>
      <c r="D450" s="1"/>
      <c r="E450" s="77">
        <f>E451</f>
        <v>1999.4</v>
      </c>
    </row>
    <row r="451" spans="1:5" ht="12.75" outlineLevel="1">
      <c r="A451" s="97" t="s">
        <v>33</v>
      </c>
      <c r="B451" s="6" t="s">
        <v>371</v>
      </c>
      <c r="C451" s="1" t="s">
        <v>345</v>
      </c>
      <c r="D451" s="1" t="s">
        <v>159</v>
      </c>
      <c r="E451" s="77">
        <v>1999.4</v>
      </c>
    </row>
    <row r="452" spans="1:5" s="16" customFormat="1" ht="38.25" outlineLevel="1">
      <c r="A452" s="39" t="s">
        <v>249</v>
      </c>
      <c r="B452" s="28" t="s">
        <v>248</v>
      </c>
      <c r="C452" s="19"/>
      <c r="D452" s="19"/>
      <c r="E452" s="82">
        <f>E453</f>
        <v>3500</v>
      </c>
    </row>
    <row r="453" spans="1:5" ht="27.75" customHeight="1" outlineLevel="1">
      <c r="A453" s="42" t="s">
        <v>152</v>
      </c>
      <c r="B453" s="6" t="s">
        <v>248</v>
      </c>
      <c r="C453" s="1" t="s">
        <v>346</v>
      </c>
      <c r="D453" s="1"/>
      <c r="E453" s="77">
        <v>3500</v>
      </c>
    </row>
    <row r="454" spans="1:5" ht="12.75" outlineLevel="1" collapsed="1">
      <c r="A454" s="42" t="s">
        <v>32</v>
      </c>
      <c r="B454" s="6" t="s">
        <v>248</v>
      </c>
      <c r="C454" s="1" t="s">
        <v>346</v>
      </c>
      <c r="D454" s="1" t="s">
        <v>305</v>
      </c>
      <c r="E454" s="77">
        <v>3500</v>
      </c>
    </row>
    <row r="455" spans="1:5" s="16" customFormat="1" ht="26.25" customHeight="1" hidden="1" outlineLevel="2">
      <c r="A455" s="38" t="s">
        <v>251</v>
      </c>
      <c r="B455" s="28" t="s">
        <v>250</v>
      </c>
      <c r="C455" s="19"/>
      <c r="D455" s="19"/>
      <c r="E455" s="82">
        <f>E456</f>
        <v>0</v>
      </c>
    </row>
    <row r="456" spans="1:5" ht="16.5" customHeight="1" hidden="1" outlineLevel="2">
      <c r="A456" s="68" t="s">
        <v>73</v>
      </c>
      <c r="B456" s="6" t="s">
        <v>250</v>
      </c>
      <c r="C456" s="1" t="s">
        <v>345</v>
      </c>
      <c r="D456" s="1"/>
      <c r="E456" s="77">
        <f>E457</f>
        <v>0</v>
      </c>
    </row>
    <row r="457" spans="1:5" ht="16.5" customHeight="1" hidden="1" outlineLevel="2">
      <c r="A457" s="97" t="s">
        <v>32</v>
      </c>
      <c r="B457" s="6" t="s">
        <v>250</v>
      </c>
      <c r="C457" s="1" t="s">
        <v>345</v>
      </c>
      <c r="D457" s="1" t="s">
        <v>305</v>
      </c>
      <c r="E457" s="77"/>
    </row>
    <row r="458" spans="1:5" s="16" customFormat="1" ht="12.75" outlineLevel="1">
      <c r="A458" s="35" t="s">
        <v>253</v>
      </c>
      <c r="B458" s="19" t="s">
        <v>252</v>
      </c>
      <c r="C458" s="19"/>
      <c r="D458" s="19"/>
      <c r="E458" s="82">
        <f>E459</f>
        <v>150</v>
      </c>
    </row>
    <row r="459" spans="1:5" ht="14.25" customHeight="1" outlineLevel="1">
      <c r="A459" s="68" t="s">
        <v>73</v>
      </c>
      <c r="B459" s="1" t="s">
        <v>252</v>
      </c>
      <c r="C459" s="1" t="s">
        <v>345</v>
      </c>
      <c r="D459" s="1"/>
      <c r="E459" s="77">
        <f>E460</f>
        <v>150</v>
      </c>
    </row>
    <row r="460" spans="1:5" ht="14.25" customHeight="1" outlineLevel="1">
      <c r="A460" s="97" t="s">
        <v>33</v>
      </c>
      <c r="B460" s="1" t="s">
        <v>252</v>
      </c>
      <c r="C460" s="1" t="s">
        <v>345</v>
      </c>
      <c r="D460" s="1" t="s">
        <v>159</v>
      </c>
      <c r="E460" s="77">
        <v>150</v>
      </c>
    </row>
    <row r="461" spans="1:5" s="3" customFormat="1" ht="12.75" outlineLevel="1">
      <c r="A461" s="39" t="s">
        <v>10</v>
      </c>
      <c r="B461" s="28">
        <v>6291674</v>
      </c>
      <c r="C461" s="9"/>
      <c r="D461" s="9"/>
      <c r="E461" s="82">
        <f>E462</f>
        <v>335</v>
      </c>
    </row>
    <row r="462" spans="1:5" s="3" customFormat="1" ht="17.25" customHeight="1" outlineLevel="1">
      <c r="A462" s="68" t="s">
        <v>73</v>
      </c>
      <c r="B462" s="6">
        <v>6291674</v>
      </c>
      <c r="C462" s="9" t="s">
        <v>345</v>
      </c>
      <c r="D462" s="9"/>
      <c r="E462" s="77">
        <f>E463</f>
        <v>335</v>
      </c>
    </row>
    <row r="463" spans="1:5" s="3" customFormat="1" ht="26.25" customHeight="1" outlineLevel="1">
      <c r="A463" s="42" t="s">
        <v>1</v>
      </c>
      <c r="B463" s="6">
        <v>6291674</v>
      </c>
      <c r="C463" s="9" t="s">
        <v>345</v>
      </c>
      <c r="D463" s="9" t="s">
        <v>2</v>
      </c>
      <c r="E463" s="77">
        <v>335</v>
      </c>
    </row>
    <row r="464" spans="1:5" s="93" customFormat="1" ht="14.25" customHeight="1">
      <c r="A464" s="90" t="s">
        <v>351</v>
      </c>
      <c r="B464" s="91"/>
      <c r="C464" s="91"/>
      <c r="D464" s="91"/>
      <c r="E464" s="92">
        <f>E314+E12</f>
        <v>721570.1</v>
      </c>
    </row>
    <row r="465" spans="3:4" ht="12.75" customHeight="1">
      <c r="C465" s="25"/>
      <c r="D465" s="25"/>
    </row>
    <row r="466" spans="3:4" ht="12.75" customHeight="1">
      <c r="C466" s="25"/>
      <c r="D466" s="25"/>
    </row>
    <row r="467" spans="3:4" ht="12.75" customHeight="1">
      <c r="C467" s="25"/>
      <c r="D467" s="25"/>
    </row>
    <row r="468" spans="3:4" ht="12.75" customHeight="1">
      <c r="C468" s="25"/>
      <c r="D468" s="25"/>
    </row>
    <row r="469" spans="3:4" ht="12.75" customHeight="1">
      <c r="C469" s="25"/>
      <c r="D469" s="25"/>
    </row>
    <row r="470" spans="3:4" ht="12.75" customHeight="1">
      <c r="C470" s="25"/>
      <c r="D470" s="25"/>
    </row>
    <row r="471" spans="3:4" ht="12.75" customHeight="1">
      <c r="C471" s="25"/>
      <c r="D471" s="25"/>
    </row>
    <row r="472" spans="3:4" ht="12.75" customHeight="1">
      <c r="C472" s="25"/>
      <c r="D472" s="25"/>
    </row>
    <row r="473" spans="3:4" ht="12.75" customHeight="1">
      <c r="C473" s="25"/>
      <c r="D473" s="25"/>
    </row>
    <row r="474" spans="3:4" ht="12.75" customHeight="1">
      <c r="C474" s="25"/>
      <c r="D474" s="25"/>
    </row>
    <row r="475" spans="3:4" ht="12.75" customHeight="1">
      <c r="C475" s="25"/>
      <c r="D475" s="25"/>
    </row>
    <row r="476" spans="3:4" ht="12.75" customHeight="1">
      <c r="C476" s="25"/>
      <c r="D476" s="25"/>
    </row>
    <row r="477" spans="3:4" ht="12.75" customHeight="1">
      <c r="C477" s="25"/>
      <c r="D477" s="25"/>
    </row>
    <row r="478" spans="3:4" ht="12.75" customHeight="1">
      <c r="C478" s="25"/>
      <c r="D478" s="25"/>
    </row>
    <row r="479" spans="3:4" ht="12.75" customHeight="1">
      <c r="C479" s="25"/>
      <c r="D479" s="25"/>
    </row>
    <row r="480" spans="3:4" ht="12.75" customHeight="1">
      <c r="C480" s="25"/>
      <c r="D480" s="25"/>
    </row>
    <row r="481" spans="3:4" ht="12.75" customHeight="1">
      <c r="C481" s="25"/>
      <c r="D481" s="25"/>
    </row>
    <row r="482" spans="3:4" ht="12.75" customHeight="1">
      <c r="C482" s="25"/>
      <c r="D482" s="25"/>
    </row>
    <row r="483" spans="3:4" ht="12.75" customHeight="1">
      <c r="C483" s="25"/>
      <c r="D483" s="25"/>
    </row>
    <row r="484" spans="3:4" ht="12.75" customHeight="1">
      <c r="C484" s="25"/>
      <c r="D484" s="25"/>
    </row>
    <row r="485" spans="3:4" ht="12.75" customHeight="1">
      <c r="C485" s="25"/>
      <c r="D485" s="25"/>
    </row>
    <row r="486" spans="3:4" ht="12.75" customHeight="1">
      <c r="C486" s="25"/>
      <c r="D486" s="25"/>
    </row>
    <row r="487" spans="3:4" ht="12.75" customHeight="1">
      <c r="C487" s="25"/>
      <c r="D487" s="25"/>
    </row>
    <row r="488" spans="3:4" ht="12.75" customHeight="1">
      <c r="C488" s="25"/>
      <c r="D488" s="25"/>
    </row>
    <row r="489" spans="3:4" ht="12.75" customHeight="1">
      <c r="C489" s="25"/>
      <c r="D489" s="25"/>
    </row>
    <row r="490" spans="3:4" ht="12.75" customHeight="1">
      <c r="C490" s="25"/>
      <c r="D490" s="25"/>
    </row>
    <row r="491" spans="3:4" ht="12.75" customHeight="1">
      <c r="C491" s="25"/>
      <c r="D491" s="25"/>
    </row>
    <row r="492" spans="3:4" ht="12.75" customHeight="1">
      <c r="C492" s="25"/>
      <c r="D492" s="25"/>
    </row>
    <row r="493" spans="3:4" ht="12.75" customHeight="1">
      <c r="C493" s="25"/>
      <c r="D493" s="25"/>
    </row>
    <row r="494" spans="3:4" ht="12.75" customHeight="1">
      <c r="C494" s="25"/>
      <c r="D494" s="25"/>
    </row>
    <row r="495" spans="3:4" ht="12.75" customHeight="1">
      <c r="C495" s="25"/>
      <c r="D495" s="25"/>
    </row>
    <row r="496" spans="3:4" ht="12.75" customHeight="1">
      <c r="C496" s="25"/>
      <c r="D496" s="25"/>
    </row>
    <row r="497" spans="3:4" ht="12.75" customHeight="1">
      <c r="C497" s="25"/>
      <c r="D497" s="25"/>
    </row>
    <row r="498" ht="24.75" customHeight="1"/>
    <row r="499" ht="13.5" customHeight="1"/>
    <row r="500" ht="13.5" customHeight="1"/>
  </sheetData>
  <sheetProtection/>
  <autoFilter ref="A11:E464"/>
  <mergeCells count="6">
    <mergeCell ref="A1:E1"/>
    <mergeCell ref="A6:E9"/>
    <mergeCell ref="A2:E2"/>
    <mergeCell ref="A3:E3"/>
    <mergeCell ref="B4:E4"/>
    <mergeCell ref="A5:E5"/>
  </mergeCells>
  <printOptions/>
  <pageMargins left="0.3937007874015748" right="0" top="0.5905511811023623" bottom="0.5905511811023623" header="0.15748031496062992" footer="0.2755905511811024"/>
  <pageSetup horizontalDpi="600" verticalDpi="600" orientation="portrait" paperSize="9" scale="90"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zaytseva</cp:lastModifiedBy>
  <cp:lastPrinted>2015-03-27T09:09:41Z</cp:lastPrinted>
  <dcterms:created xsi:type="dcterms:W3CDTF">2002-03-11T10:22:12Z</dcterms:created>
  <dcterms:modified xsi:type="dcterms:W3CDTF">2015-03-27T09:09:43Z</dcterms:modified>
  <cp:category/>
  <cp:version/>
  <cp:contentType/>
  <cp:contentStatus/>
</cp:coreProperties>
</file>