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Ст-ть оборуд. СМЭ,ПАО,детск." sheetId="1" r:id="rId1"/>
  </sheets>
  <definedNames>
    <definedName name="_xlnm.Print_Titles" localSheetId="0">'Ст-ть оборуд. СМЭ,ПАО,детск.'!$5:$8</definedName>
    <definedName name="_xlnm.Print_Area" localSheetId="0">'Ст-ть оборуд. СМЭ,ПАО,детск.'!$A$1:$Q$133</definedName>
  </definedNames>
  <calcPr fullCalcOnLoad="1"/>
</workbook>
</file>

<file path=xl/sharedStrings.xml><?xml version="1.0" encoding="utf-8"?>
<sst xmlns="http://schemas.openxmlformats.org/spreadsheetml/2006/main" count="210" uniqueCount="151">
  <si>
    <t>№ п/п</t>
  </si>
  <si>
    <t>Фактическое наименование оборудования по контрактам, договорам и спецификациям</t>
  </si>
  <si>
    <t>Фактически приобретено 
в 2007-2009г.
 на 01.11.09г.</t>
  </si>
  <si>
    <t>Новый корпус</t>
  </si>
  <si>
    <t>Старый корпус</t>
  </si>
  <si>
    <t>Всего, шт</t>
  </si>
  <si>
    <t>в том числе</t>
  </si>
  <si>
    <t xml:space="preserve"> Стоимость, руб.
в ценах 2007-2008г. в том числе:</t>
  </si>
  <si>
    <t>Всего</t>
  </si>
  <si>
    <t>Детское отделение</t>
  </si>
  <si>
    <t>Взрослое отделение.</t>
  </si>
  <si>
    <t>Реконструируемый корпус</t>
  </si>
  <si>
    <t xml:space="preserve"> за единицу</t>
  </si>
  <si>
    <t>Кол-во</t>
  </si>
  <si>
    <t>Стоимость</t>
  </si>
  <si>
    <t>Технологическое оборудование, в т.ч.:</t>
  </si>
  <si>
    <t>Столы секционные, в т.ч.:</t>
  </si>
  <si>
    <t xml:space="preserve">Стол патологоанатомический секционный СС-1 (с подголовником, столиком препарационным, раковиной, смесителем и шлангой с лейкой). </t>
  </si>
  <si>
    <t>Столы  лабораторные, в т.ч.:</t>
  </si>
  <si>
    <t>Столик нагревательный "Микростат-30/80" для предметных стекол (современный аналог термостолика "Хелп")</t>
  </si>
  <si>
    <t>Стол для микроскопирования  ЛАБ-1200СМ (1200*700*760 мм).</t>
  </si>
  <si>
    <t>Стол для лаборанта  ЛАБ-1200ЛЛн (1200*700*750мм).</t>
  </si>
  <si>
    <t>Стол лабораторный на роликах   ЛАБ-800СТП. (800*600*800 мм).</t>
  </si>
  <si>
    <t>Столик инструментальный Габ. 710х515х870 (мм). СИ-5.</t>
  </si>
  <si>
    <t>12</t>
  </si>
  <si>
    <t>Стол лабораторный МСЛД-05 (МСЛ 14.1) на 2 рабочих места, 2350*750*600 мм</t>
  </si>
  <si>
    <t>9</t>
  </si>
  <si>
    <t>4</t>
  </si>
  <si>
    <t>Стол мойка ЛАБ-800МД (с двойной чашей 340*400*150 мм из нержавеющей стали)</t>
  </si>
  <si>
    <t>Осветительные приборы, в т.ч.:</t>
  </si>
  <si>
    <t>Осветитель ОИ-32СД.</t>
  </si>
  <si>
    <t>2</t>
  </si>
  <si>
    <t>1</t>
  </si>
  <si>
    <t>Светильник хирургический 5-ти рефлекторный потолочный АЛЬФА-735.</t>
  </si>
  <si>
    <t>Светильник хирургический 3-х рефлекторный.
 ПР-5. (Передвижной).</t>
  </si>
  <si>
    <t>Светильник хирургический 4-х рефлекторный потолочный АЛЬФА-734.</t>
  </si>
  <si>
    <t>Тележки анатомические, в т.ч.:</t>
  </si>
  <si>
    <t>Тележка анатомическая ТАП-1</t>
  </si>
  <si>
    <t>Тележка каталка со съемными носилками для перевозки трупов, нерж. ст.</t>
  </si>
  <si>
    <t>Тележка внутрикорпусная универсальная ТВК-1</t>
  </si>
  <si>
    <t>Тележка аптечная 500х700х828 (мм). ТА.</t>
  </si>
  <si>
    <t>Тележка ТБП-ММ сервисная 19181 для влажной уборки помещений.</t>
  </si>
  <si>
    <t>Холодильные камеры, в т.ч.:</t>
  </si>
  <si>
    <t>Машина холодильная 5МВВ 6-1-2 (с монтажом)</t>
  </si>
  <si>
    <t>Камера холодильная КХМ-5 фронтальной загрузки специальня кассетного типа с выдвигающимися поддонами для хранения трупов на пять /5/ мест с дополнительным полуподдоном /местом/ для хранения макропрепаратов в комплекте с тележкой-подъемником подкатной</t>
  </si>
  <si>
    <t>Камера холодильная КХМ-10 фронтальной загрузки специальня кассетного типа с выдвигающимися поддонами для хранения трупов на десять /10/ мест с двумя дополнительными полуподдонами /местами/ для хранения макропрепаратов в комплекте с тележкой-подъемником по</t>
  </si>
  <si>
    <t xml:space="preserve">Камера холодильная КХМ-10 фронтальной загрузки специальня кассетного типа с выдвигающимися поддонами для хранения трупов на десять /10/ мест с двумя дополнительными полуподдонами /местами/. </t>
  </si>
  <si>
    <t>Рециркуляторы, стерилизаторы, аквадестиляторы, в т.ч.:</t>
  </si>
  <si>
    <t>Рециркулятор РБ-06 (с передвижной подставкой) УФ-бактерицидный двухламповый с принудительной циркуляцией воздушного потока для обеззараживания воздуха помещений в присутствии людей.</t>
  </si>
  <si>
    <t>Рециркулятор РБ-07 (с передвижной подставкой) УФ-бактерицидный двухламповый с принудительной циркуляцией воздушного потока для обеззараживания воздуха помещений в присутствии людей.</t>
  </si>
  <si>
    <t xml:space="preserve">Стерилизатор ГП-40-МО настольный воздушный </t>
  </si>
  <si>
    <t>Аквадистилятор ДЭ-4-ЭМО.</t>
  </si>
  <si>
    <t>Гистоляционный аппарат, в т.ч.:</t>
  </si>
  <si>
    <t>Аппарат гистологический универсльный АГТ-11</t>
  </si>
  <si>
    <t>Термооборудование, в т.ч.:</t>
  </si>
  <si>
    <t>Термостат для парафиновой заливки 20л.</t>
  </si>
  <si>
    <t>Термованночка для расправления образцов в воде ТВ-70</t>
  </si>
  <si>
    <t>Термостат электрический суховоздушный 1/220 Р- 0,18 кВт. ТСвЛ-80</t>
  </si>
  <si>
    <t>Термобаня водяная лабораторная БВ-10 (10л)</t>
  </si>
  <si>
    <t>Лабораторное оборудование,в т.ч.:</t>
  </si>
  <si>
    <t>Сборник для хранения и очищенной воды. С-25-01.</t>
  </si>
  <si>
    <t>Набор инструментов и изделий секционный для вскрытия и исследования трупов.</t>
  </si>
  <si>
    <t>Набор секционный /для детей/</t>
  </si>
  <si>
    <t>Контейнер-укладка для пробирок и флаконов.
 УКП-50-2</t>
  </si>
  <si>
    <t>Емкость-контейнер КДС-5-КРОНТ для дезинфекции и стерилизации 5л.</t>
  </si>
  <si>
    <t>5</t>
  </si>
  <si>
    <t>Весы специальные электронные динамометрические до 6 кг в комплекте со стойкой стационарной для стола секционного для весов электронных</t>
  </si>
  <si>
    <t xml:space="preserve">Весы лабораторные равноплечие.ВЛР-200 с набором гирь Г-2-210. </t>
  </si>
  <si>
    <t>Весы настольные МК-1</t>
  </si>
  <si>
    <t>Шкаф (бокс) вытяжной лабораторный ЛАБ-1200ШВ (1200 БМВ), 1235х700х2100(в)</t>
  </si>
  <si>
    <t>Шкаф (бокс) вытяжной лабараторный ЛАБ-900 ШВ (900 БМВ), 935х700х2100(в)</t>
  </si>
  <si>
    <t>Шкаф сушильно-стерилизационный ШС-80-01 СПУ</t>
  </si>
  <si>
    <t>Микротом замораживающий Мз-2</t>
  </si>
  <si>
    <t>Микротом санный Мс-2</t>
  </si>
  <si>
    <t>Ножи для микротомов 250 мм</t>
  </si>
  <si>
    <t>Пила электрическая для хирургических и анатомических операций</t>
  </si>
  <si>
    <t>Пила для разрезания гипсовых повязок (ручная) П-155.</t>
  </si>
  <si>
    <t>Станок- п/автомат заточной 3СП-2 для заточки и правки микротомных ножей 100мм, 180мм,250мм микротом.ножей 1/220 0,2 кВт
ЗСП-1</t>
  </si>
  <si>
    <t>Центрифуга лабораторная мед.настольная ОПН-8 с угловым ротором</t>
  </si>
  <si>
    <t>Микроскоп бинокулярный Микмед-5</t>
  </si>
  <si>
    <t>Микроскоп Микмед-2, вар. 12т</t>
  </si>
  <si>
    <t>Комплект визуализации(адептор+камера Olimpus SP350)</t>
  </si>
  <si>
    <t>Негатоскоп Р-48 Э</t>
  </si>
  <si>
    <t>Эликтрическая плитка с пирокерамической конфоркой "Кварц-145" со стеклокерамической поверхностью. Время разогрева до рабочей мпературы  - 30 сек.</t>
  </si>
  <si>
    <t>Пишущая машинка  Brother 410</t>
  </si>
  <si>
    <t>Компьютер Gel 2000/1024Mb/1.44/120Gb/SVGA 17"
Benq LCD/DVD-RW/K/M/сет. фильтр</t>
  </si>
  <si>
    <t>Принтер  HP LJ 1018</t>
  </si>
  <si>
    <t>Телефакс  Panasonic KX-FT932RU</t>
  </si>
  <si>
    <t>Многофункциональное устройство
Xerox WC-3119</t>
  </si>
  <si>
    <t>56</t>
  </si>
  <si>
    <t>Шкаф картотечный .</t>
  </si>
  <si>
    <t>Шкаф для хранения химических реактивов.</t>
  </si>
  <si>
    <t>Шкаф для лабораторной посуды.</t>
  </si>
  <si>
    <t>6</t>
  </si>
  <si>
    <t xml:space="preserve">Шкаф для грязного белья. </t>
  </si>
  <si>
    <t>8</t>
  </si>
  <si>
    <t>Шкаф инструментальный.</t>
  </si>
  <si>
    <t>Шкаф картотечный.</t>
  </si>
  <si>
    <t>Шкаф комбинированный.</t>
  </si>
  <si>
    <t>7</t>
  </si>
  <si>
    <t>Шкаф для документации 1-1.</t>
  </si>
  <si>
    <t>Шкаф для документации 1-2.</t>
  </si>
  <si>
    <t>23</t>
  </si>
  <si>
    <t>Сейф.</t>
  </si>
  <si>
    <t>Шкаф двухстворчатый для одежды.</t>
  </si>
  <si>
    <t>Шкаф трехстворчатый для одежды .</t>
  </si>
  <si>
    <t>17</t>
  </si>
  <si>
    <t>Вешалка 01.</t>
  </si>
  <si>
    <t>Банкетка со спинкой</t>
  </si>
  <si>
    <t>19</t>
  </si>
  <si>
    <t>Диван угловой, 2 кресла, стол журнальный "Адельвейс"</t>
  </si>
  <si>
    <t>Стул "Изо"</t>
  </si>
  <si>
    <t>38</t>
  </si>
  <si>
    <t>Стул "Милано"</t>
  </si>
  <si>
    <t>Кресло "Сенат"</t>
  </si>
  <si>
    <t>16</t>
  </si>
  <si>
    <t>Кресло ПК "Престиж"</t>
  </si>
  <si>
    <t>Табурет</t>
  </si>
  <si>
    <t>Тумба пристенная 400*800*900 мм. Т-4-5-9ДР.</t>
  </si>
  <si>
    <t>Стелаж металлический Габ. 1000х800х2000 (мм)</t>
  </si>
  <si>
    <t>8127</t>
  </si>
  <si>
    <t>Биксодержатель БД-01-3 МММ (Подставка для стерилизационных коробок с педалью)
Габ. 550х52х110 (мм). ПСК</t>
  </si>
  <si>
    <t>3226</t>
  </si>
  <si>
    <t>Подставка для тазов Габ. 450х520х900 (мм). ПТ</t>
  </si>
  <si>
    <t>2610</t>
  </si>
  <si>
    <t>Стелаж книжный 1-сторонний Габ. 1100х220х1960 (мм)</t>
  </si>
  <si>
    <t>9089</t>
  </si>
  <si>
    <t>Стелаж пристенный 4 полки Габ. 1500х500х1750 (мм)</t>
  </si>
  <si>
    <t>12466</t>
  </si>
  <si>
    <t>Стол обеденный. мст 23 (750*1500*800).</t>
  </si>
  <si>
    <t>Стол однотумбовый. мст 18 (750*1000*800).</t>
  </si>
  <si>
    <t>11</t>
  </si>
  <si>
    <t>Стол двухтумбовый. Мст 10 (750*1500*800).</t>
  </si>
  <si>
    <t>3</t>
  </si>
  <si>
    <t>Стол  мкс 01.1 ПК (750*1600*750)</t>
  </si>
  <si>
    <t>Стол для совещаний (750*2400*1200)</t>
  </si>
  <si>
    <t>Холодильник бытовой POZIS-Мир 101-8 (1/220 Р-0,045 кВт). Общий объем - 250 литров. Объем холодильной камеры -170 литров.Объем морозильной кмеры - 80 литров (нижнее расположение). Габариты (ВхГхШ) 1450х607х600 мм. Масса не более 59 кг.</t>
  </si>
  <si>
    <t>Пылесос моющий VAX 6151 SX (1500Вт) в комплекте с аквафильтром</t>
  </si>
  <si>
    <t>Пылесос Pro Agua с водяным фильтром (современная технология " Циклон"). Емкость колбы- 3 литра для воды, скорость очистки воздуха 3 куб.м/мин. Сила всасывания - 4атм. Режим пылесоса 450 - 500 Вт. Скорость вращения сепаратора -14000 - 25000 об/мин. (плавна</t>
  </si>
  <si>
    <t>Кондиционер MSZ/MUZ - GC25VA (Инверторная Сплит-система) (поставка и монтаж)</t>
  </si>
  <si>
    <t>Кондиционер MSZ/MUZ - GC35VA (Инверторная Сплит-система) (поставка и монтаж)</t>
  </si>
  <si>
    <t>Итого по технологическому оборудованию:</t>
  </si>
  <si>
    <t>Дизель-генератор АД-100С-Т400-1РМ6, двигатель Deutz, в контейнере «Север», 2 степень автоматизации</t>
  </si>
  <si>
    <t>Всего с дизель-генератором:</t>
  </si>
  <si>
    <r>
      <t>Оргтехника</t>
    </r>
    <r>
      <rPr>
        <sz val="11"/>
        <rFont val="Times New Roman"/>
        <family val="1"/>
      </rPr>
      <t>, в т.ч.:</t>
    </r>
  </si>
  <si>
    <r>
      <t>Мебель</t>
    </r>
    <r>
      <rPr>
        <sz val="11"/>
        <rFont val="Times New Roman"/>
        <family val="1"/>
      </rPr>
      <t>, в т.ч.:</t>
    </r>
  </si>
  <si>
    <r>
      <t>Бытовая техника</t>
    </r>
    <r>
      <rPr>
        <sz val="11"/>
        <rFont val="Times New Roman"/>
        <family val="1"/>
      </rPr>
      <t>, в т.ч.:</t>
    </r>
  </si>
  <si>
    <t>Приложение №2</t>
  </si>
  <si>
    <t xml:space="preserve">Утверждено Решением Совета депутатов </t>
  </si>
  <si>
    <t>Перечень оборудования и инвентаря, передаваемого из муниципальной собственности МО "Город Гатчина" в государственную собственность Ленинградской области</t>
  </si>
  <si>
    <r>
      <t xml:space="preserve">МО "Город Гатчина" от </t>
    </r>
    <r>
      <rPr>
        <u val="single"/>
        <sz val="12"/>
        <rFont val="Times New Roman"/>
        <family val="1"/>
      </rPr>
      <t xml:space="preserve">25 апреля </t>
    </r>
    <r>
      <rPr>
        <sz val="12"/>
        <rFont val="Times New Roman"/>
        <family val="1"/>
      </rPr>
      <t>2013г. №</t>
    </r>
    <r>
      <rPr>
        <u val="single"/>
        <sz val="12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</si>
</sst>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#,##0_ ;[Red]\-#,##0\ "/>
    <numFmt numFmtId="190" formatCode="0.00_ ;[Red]\-0.00\ "/>
    <numFmt numFmtId="191" formatCode="#,##0.000"/>
    <numFmt numFmtId="192" formatCode="#,##0.0"/>
    <numFmt numFmtId="193" formatCode="0&quot; мес.&quot;"/>
    <numFmt numFmtId="194" formatCode="#,##0.0_ ;[Red]\-#,##0.0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8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8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/>
    </xf>
    <xf numFmtId="188" fontId="6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justify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188" fontId="6" fillId="0" borderId="1" xfId="0" applyNumberFormat="1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18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188" fontId="6" fillId="0" borderId="1" xfId="0" applyNumberFormat="1" applyFont="1" applyFill="1" applyBorder="1" applyAlignment="1">
      <alignment horizontal="left" vertical="justify" wrapText="1"/>
    </xf>
    <xf numFmtId="188" fontId="6" fillId="0" borderId="1" xfId="0" applyNumberFormat="1" applyFont="1" applyFill="1" applyBorder="1" applyAlignment="1">
      <alignment horizontal="right" vertical="justify" wrapText="1"/>
    </xf>
    <xf numFmtId="188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/>
    </xf>
    <xf numFmtId="192" fontId="6" fillId="0" borderId="1" xfId="0" applyNumberFormat="1" applyFont="1" applyFill="1" applyBorder="1" applyAlignment="1">
      <alignment horizontal="right" vertical="center" wrapText="1"/>
    </xf>
    <xf numFmtId="19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88" fontId="6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94" fontId="8" fillId="0" borderId="1" xfId="0" applyNumberFormat="1" applyFont="1" applyFill="1" applyBorder="1" applyAlignment="1">
      <alignment horizontal="right" vertical="center" wrapText="1"/>
    </xf>
    <xf numFmtId="189" fontId="6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right" vertical="center"/>
    </xf>
    <xf numFmtId="188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justify" wrapText="1"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justify" wrapText="1"/>
    </xf>
    <xf numFmtId="0" fontId="6" fillId="0" borderId="0" xfId="0" applyFont="1" applyFill="1" applyAlignment="1">
      <alignment horizontal="right" vertical="justify" wrapText="1"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9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right" vertical="justify" wrapText="1"/>
    </xf>
    <xf numFmtId="18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justify" wrapText="1"/>
    </xf>
    <xf numFmtId="0" fontId="10" fillId="0" borderId="0" xfId="0" applyFont="1" applyFill="1" applyAlignment="1">
      <alignment horizontal="right" vertical="justify" wrapText="1"/>
    </xf>
    <xf numFmtId="188" fontId="10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8" fontId="6" fillId="0" borderId="3" xfId="0" applyNumberFormat="1" applyFont="1" applyFill="1" applyBorder="1" applyAlignment="1">
      <alignment horizontal="center" vertical="center" wrapText="1"/>
    </xf>
    <xf numFmtId="188" fontId="6" fillId="0" borderId="4" xfId="0" applyNumberFormat="1" applyFont="1" applyFill="1" applyBorder="1" applyAlignment="1">
      <alignment horizontal="center" vertical="center" wrapText="1"/>
    </xf>
    <xf numFmtId="188" fontId="6" fillId="0" borderId="5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justify" wrapText="1"/>
    </xf>
    <xf numFmtId="0" fontId="6" fillId="0" borderId="7" xfId="0" applyFont="1" applyFill="1" applyBorder="1" applyAlignment="1">
      <alignment horizontal="center" vertical="justify" wrapText="1"/>
    </xf>
    <xf numFmtId="0" fontId="6" fillId="0" borderId="6" xfId="0" applyFont="1" applyFill="1" applyBorder="1" applyAlignment="1">
      <alignment horizontal="center" vertical="justify" wrapText="1"/>
    </xf>
    <xf numFmtId="188" fontId="6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justify" wrapText="1"/>
    </xf>
    <xf numFmtId="49" fontId="7" fillId="0" borderId="3" xfId="0" applyNumberFormat="1" applyFont="1" applyFill="1" applyBorder="1" applyAlignment="1">
      <alignment horizontal="center" vertical="justify" wrapText="1"/>
    </xf>
    <xf numFmtId="49" fontId="7" fillId="0" borderId="8" xfId="0" applyNumberFormat="1" applyFont="1" applyFill="1" applyBorder="1" applyAlignment="1">
      <alignment horizontal="center" vertical="justify" wrapText="1"/>
    </xf>
    <xf numFmtId="49" fontId="7" fillId="0" borderId="4" xfId="0" applyNumberFormat="1" applyFont="1" applyFill="1" applyBorder="1" applyAlignment="1">
      <alignment horizontal="center" vertical="justify" wrapText="1"/>
    </xf>
    <xf numFmtId="0" fontId="7" fillId="0" borderId="3" xfId="0" applyFont="1" applyFill="1" applyBorder="1" applyAlignment="1">
      <alignment horizontal="center" vertical="justify" wrapText="1"/>
    </xf>
    <xf numFmtId="0" fontId="7" fillId="0" borderId="8" xfId="0" applyFont="1" applyFill="1" applyBorder="1" applyAlignment="1">
      <alignment horizontal="center" vertical="justify" wrapText="1"/>
    </xf>
    <xf numFmtId="0" fontId="7" fillId="0" borderId="4" xfId="0" applyFont="1" applyFill="1" applyBorder="1" applyAlignment="1">
      <alignment horizontal="center" vertical="justify" wrapText="1"/>
    </xf>
    <xf numFmtId="189" fontId="6" fillId="0" borderId="3" xfId="0" applyNumberFormat="1" applyFont="1" applyFill="1" applyBorder="1" applyAlignment="1">
      <alignment horizontal="center" vertical="center" wrapText="1"/>
    </xf>
    <xf numFmtId="189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4"/>
  <sheetViews>
    <sheetView tabSelected="1" view="pageBreakPreview" zoomScale="75" zoomScaleNormal="75" zoomScaleSheetLayoutView="75" workbookViewId="0" topLeftCell="A1">
      <pane xSplit="9" ySplit="8" topLeftCell="J120" activePane="bottomRight" state="frozen"/>
      <selection pane="topLeft" activeCell="A1" sqref="A1"/>
      <selection pane="topRight" activeCell="J1" sqref="J1"/>
      <selection pane="bottomLeft" activeCell="A6" sqref="A6"/>
      <selection pane="bottomRight" activeCell="M3" sqref="M3"/>
    </sheetView>
  </sheetViews>
  <sheetFormatPr defaultColWidth="9.140625" defaultRowHeight="12.75" outlineLevelCol="1"/>
  <cols>
    <col min="1" max="1" width="5.421875" style="51" customWidth="1"/>
    <col min="2" max="2" width="54.421875" style="52" customWidth="1"/>
    <col min="3" max="3" width="0.2890625" style="53" customWidth="1"/>
    <col min="4" max="4" width="6.421875" style="53" hidden="1" customWidth="1"/>
    <col min="5" max="5" width="6.57421875" style="53" hidden="1" customWidth="1"/>
    <col min="6" max="6" width="11.421875" style="54" hidden="1" customWidth="1" outlineLevel="1"/>
    <col min="7" max="7" width="13.421875" style="5" hidden="1" customWidth="1" outlineLevel="1"/>
    <col min="8" max="8" width="12.57421875" style="5" hidden="1" customWidth="1" outlineLevel="1"/>
    <col min="9" max="9" width="12.28125" style="5" hidden="1" customWidth="1"/>
    <col min="10" max="10" width="7.00390625" style="5" customWidth="1"/>
    <col min="11" max="11" width="7.8515625" style="5" customWidth="1"/>
    <col min="12" max="12" width="12.421875" style="50" customWidth="1"/>
    <col min="13" max="14" width="9.140625" style="5" customWidth="1"/>
    <col min="15" max="15" width="12.7109375" style="50" customWidth="1"/>
    <col min="16" max="16" width="9.28125" style="5" customWidth="1"/>
    <col min="17" max="17" width="12.28125" style="5" customWidth="1"/>
    <col min="18" max="18" width="12.00390625" style="57" customWidth="1"/>
    <col min="19" max="19" width="9.140625" style="57" customWidth="1"/>
    <col min="20" max="20" width="10.28125" style="57" bestFit="1" customWidth="1"/>
    <col min="21" max="16384" width="9.140625" style="5" customWidth="1"/>
  </cols>
  <sheetData>
    <row r="1" spans="1:20" s="3" customFormat="1" ht="18" customHeight="1">
      <c r="A1" s="1"/>
      <c r="B1" s="99"/>
      <c r="C1" s="99"/>
      <c r="D1" s="99"/>
      <c r="E1" s="99"/>
      <c r="F1" s="99"/>
      <c r="G1" s="99"/>
      <c r="H1" s="99"/>
      <c r="I1" s="99"/>
      <c r="J1" s="99"/>
      <c r="K1" s="99"/>
      <c r="L1" s="2"/>
      <c r="N1" s="5" t="s">
        <v>147</v>
      </c>
      <c r="O1" s="2"/>
      <c r="R1" s="1"/>
      <c r="S1" s="1"/>
      <c r="T1" s="1"/>
    </row>
    <row r="2" spans="1:20" s="3" customFormat="1" ht="18" customHeight="1">
      <c r="A2" s="1"/>
      <c r="B2" s="77"/>
      <c r="C2" s="76"/>
      <c r="D2" s="76"/>
      <c r="E2" s="76"/>
      <c r="F2" s="76"/>
      <c r="G2" s="76"/>
      <c r="H2" s="76"/>
      <c r="I2" s="76"/>
      <c r="J2" s="77"/>
      <c r="K2" s="77"/>
      <c r="L2" s="2"/>
      <c r="M2" s="3" t="s">
        <v>148</v>
      </c>
      <c r="N2" s="5"/>
      <c r="O2" s="2"/>
      <c r="R2" s="1"/>
      <c r="S2" s="1"/>
      <c r="T2" s="1"/>
    </row>
    <row r="3" spans="1:20" s="3" customFormat="1" ht="18" customHeight="1">
      <c r="A3" s="1"/>
      <c r="B3" s="77"/>
      <c r="C3" s="76"/>
      <c r="D3" s="76"/>
      <c r="E3" s="76"/>
      <c r="F3" s="76"/>
      <c r="G3" s="76"/>
      <c r="H3" s="76"/>
      <c r="I3" s="76"/>
      <c r="J3" s="77"/>
      <c r="K3" s="77"/>
      <c r="L3" s="2"/>
      <c r="M3" s="3" t="s">
        <v>150</v>
      </c>
      <c r="N3" s="5"/>
      <c r="O3" s="2"/>
      <c r="R3" s="1"/>
      <c r="S3" s="1"/>
      <c r="T3" s="1"/>
    </row>
    <row r="4" spans="1:20" s="3" customFormat="1" ht="63" customHeight="1">
      <c r="A4" s="1"/>
      <c r="B4" s="119" t="s">
        <v>149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"/>
      <c r="S4" s="1"/>
      <c r="T4" s="1"/>
    </row>
    <row r="5" spans="1:17" ht="51.75" customHeight="1">
      <c r="A5" s="111" t="s">
        <v>0</v>
      </c>
      <c r="B5" s="90" t="s">
        <v>1</v>
      </c>
      <c r="C5" s="95" t="s">
        <v>2</v>
      </c>
      <c r="D5" s="96"/>
      <c r="E5" s="96"/>
      <c r="F5" s="96"/>
      <c r="G5" s="96"/>
      <c r="H5" s="96"/>
      <c r="I5" s="97"/>
      <c r="J5" s="87" t="s">
        <v>3</v>
      </c>
      <c r="K5" s="88"/>
      <c r="L5" s="88"/>
      <c r="M5" s="88"/>
      <c r="N5" s="88"/>
      <c r="O5" s="89"/>
      <c r="P5" s="121" t="s">
        <v>4</v>
      </c>
      <c r="Q5" s="121"/>
    </row>
    <row r="6" spans="1:17" ht="24.75" customHeight="1">
      <c r="A6" s="111"/>
      <c r="B6" s="91"/>
      <c r="C6" s="78" t="s">
        <v>5</v>
      </c>
      <c r="D6" s="80" t="s">
        <v>6</v>
      </c>
      <c r="E6" s="98"/>
      <c r="F6" s="87" t="s">
        <v>7</v>
      </c>
      <c r="G6" s="88"/>
      <c r="H6" s="88"/>
      <c r="I6" s="89"/>
      <c r="J6" s="83" t="s">
        <v>8</v>
      </c>
      <c r="K6" s="85" t="s">
        <v>9</v>
      </c>
      <c r="L6" s="86"/>
      <c r="M6" s="83" t="s">
        <v>8</v>
      </c>
      <c r="N6" s="85" t="s">
        <v>10</v>
      </c>
      <c r="O6" s="86"/>
      <c r="P6" s="121"/>
      <c r="Q6" s="121"/>
    </row>
    <row r="7" spans="1:17" ht="55.5" customHeight="1">
      <c r="A7" s="111"/>
      <c r="B7" s="92"/>
      <c r="C7" s="79"/>
      <c r="D7" s="93" t="s">
        <v>3</v>
      </c>
      <c r="E7" s="93" t="s">
        <v>11</v>
      </c>
      <c r="F7" s="93" t="s">
        <v>12</v>
      </c>
      <c r="G7" s="83" t="s">
        <v>8</v>
      </c>
      <c r="H7" s="93" t="s">
        <v>3</v>
      </c>
      <c r="I7" s="93" t="s">
        <v>11</v>
      </c>
      <c r="J7" s="84"/>
      <c r="K7" s="4" t="s">
        <v>13</v>
      </c>
      <c r="L7" s="6" t="s">
        <v>14</v>
      </c>
      <c r="M7" s="84"/>
      <c r="N7" s="4" t="s">
        <v>13</v>
      </c>
      <c r="O7" s="6" t="s">
        <v>14</v>
      </c>
      <c r="P7" s="4" t="s">
        <v>13</v>
      </c>
      <c r="Q7" s="4" t="s">
        <v>14</v>
      </c>
    </row>
    <row r="8" spans="1:17" ht="12.75" customHeight="1" hidden="1">
      <c r="A8" s="111"/>
      <c r="B8" s="7"/>
      <c r="C8" s="8"/>
      <c r="D8" s="94"/>
      <c r="E8" s="94"/>
      <c r="F8" s="94"/>
      <c r="G8" s="84"/>
      <c r="H8" s="94"/>
      <c r="I8" s="94"/>
      <c r="J8" s="9"/>
      <c r="K8" s="9"/>
      <c r="L8" s="10"/>
      <c r="M8" s="9"/>
      <c r="N8" s="9"/>
      <c r="O8" s="10"/>
      <c r="P8" s="9"/>
      <c r="Q8" s="9"/>
    </row>
    <row r="9" spans="1:17" ht="14.25" customHeight="1">
      <c r="A9" s="4"/>
      <c r="B9" s="11" t="s">
        <v>15</v>
      </c>
      <c r="C9" s="8"/>
      <c r="D9" s="9"/>
      <c r="E9" s="9"/>
      <c r="F9" s="12"/>
      <c r="G9" s="13"/>
      <c r="H9" s="14"/>
      <c r="I9" s="14"/>
      <c r="J9" s="9"/>
      <c r="K9" s="9"/>
      <c r="L9" s="10"/>
      <c r="M9" s="9"/>
      <c r="N9" s="9"/>
      <c r="O9" s="10"/>
      <c r="P9" s="9"/>
      <c r="Q9" s="9"/>
    </row>
    <row r="10" spans="1:17" ht="14.25" customHeight="1">
      <c r="A10" s="4"/>
      <c r="B10" s="15" t="s">
        <v>16</v>
      </c>
      <c r="C10" s="8"/>
      <c r="D10" s="8"/>
      <c r="E10" s="8"/>
      <c r="F10" s="16"/>
      <c r="G10" s="17">
        <v>1150000</v>
      </c>
      <c r="H10" s="17">
        <v>450000</v>
      </c>
      <c r="I10" s="17">
        <v>700000</v>
      </c>
      <c r="J10" s="9"/>
      <c r="K10" s="18"/>
      <c r="L10" s="19">
        <f>SUM(L11:L12)</f>
        <v>0</v>
      </c>
      <c r="M10" s="9"/>
      <c r="N10" s="18"/>
      <c r="O10" s="19">
        <f>SUM(O11:O12)</f>
        <v>450000</v>
      </c>
      <c r="P10" s="9"/>
      <c r="Q10" s="19">
        <f>SUM(Q11:Q12)</f>
        <v>700000</v>
      </c>
    </row>
    <row r="11" spans="1:17" ht="24.75" customHeight="1">
      <c r="A11" s="83">
        <v>1</v>
      </c>
      <c r="B11" s="116" t="s">
        <v>17</v>
      </c>
      <c r="C11" s="114">
        <v>7</v>
      </c>
      <c r="D11" s="20">
        <v>3</v>
      </c>
      <c r="E11" s="20"/>
      <c r="F11" s="12">
        <v>150000</v>
      </c>
      <c r="G11" s="12">
        <v>450000</v>
      </c>
      <c r="H11" s="12">
        <v>450000</v>
      </c>
      <c r="I11" s="12"/>
      <c r="J11" s="20">
        <v>3</v>
      </c>
      <c r="K11" s="18">
        <v>0</v>
      </c>
      <c r="L11" s="21">
        <f>F11*K11</f>
        <v>0</v>
      </c>
      <c r="M11" s="20"/>
      <c r="N11" s="18">
        <v>3</v>
      </c>
      <c r="O11" s="21">
        <f>F11*N11</f>
        <v>450000</v>
      </c>
      <c r="P11" s="9"/>
      <c r="Q11" s="9"/>
    </row>
    <row r="12" spans="1:20" ht="24" customHeight="1">
      <c r="A12" s="84"/>
      <c r="B12" s="117"/>
      <c r="C12" s="115"/>
      <c r="D12" s="20"/>
      <c r="E12" s="20">
        <v>4</v>
      </c>
      <c r="F12" s="12">
        <v>175000</v>
      </c>
      <c r="G12" s="12">
        <v>700000</v>
      </c>
      <c r="H12" s="12"/>
      <c r="I12" s="12">
        <v>700000</v>
      </c>
      <c r="J12" s="20">
        <v>0</v>
      </c>
      <c r="K12" s="18">
        <v>0</v>
      </c>
      <c r="L12" s="21">
        <f>F12*K12</f>
        <v>0</v>
      </c>
      <c r="M12" s="20"/>
      <c r="N12" s="18">
        <v>0</v>
      </c>
      <c r="O12" s="21">
        <f>I12*N12</f>
        <v>0</v>
      </c>
      <c r="P12" s="18">
        <f>C11-K11-N11</f>
        <v>4</v>
      </c>
      <c r="Q12" s="12">
        <f>P12*F12</f>
        <v>700000</v>
      </c>
      <c r="S12" s="58"/>
      <c r="T12" s="58"/>
    </row>
    <row r="13" spans="1:19" ht="12.75" customHeight="1">
      <c r="A13" s="4"/>
      <c r="B13" s="15" t="s">
        <v>18</v>
      </c>
      <c r="C13" s="8"/>
      <c r="D13" s="8"/>
      <c r="E13" s="8"/>
      <c r="F13" s="16"/>
      <c r="G13" s="17">
        <v>674353.98</v>
      </c>
      <c r="H13" s="17">
        <v>521315.78</v>
      </c>
      <c r="I13" s="17">
        <v>153038.2</v>
      </c>
      <c r="J13" s="9"/>
      <c r="K13" s="18"/>
      <c r="L13" s="22">
        <f>SUM(L14:L20)</f>
        <v>197328.25999999998</v>
      </c>
      <c r="M13" s="9"/>
      <c r="N13" s="18"/>
      <c r="O13" s="22">
        <f>SUM(O14:O20)</f>
        <v>338881.48000000004</v>
      </c>
      <c r="P13" s="9"/>
      <c r="Q13" s="22">
        <f>SUM(Q14:Q20)</f>
        <v>138144.24</v>
      </c>
      <c r="R13" s="59"/>
      <c r="S13" s="59"/>
    </row>
    <row r="14" spans="1:20" ht="42" customHeight="1">
      <c r="A14" s="4">
        <v>2</v>
      </c>
      <c r="B14" s="23" t="s">
        <v>19</v>
      </c>
      <c r="C14" s="20">
        <v>4</v>
      </c>
      <c r="D14" s="20">
        <v>4</v>
      </c>
      <c r="E14" s="20"/>
      <c r="F14" s="12">
        <v>16754.78</v>
      </c>
      <c r="G14" s="12">
        <v>67019.12</v>
      </c>
      <c r="H14" s="12">
        <v>67019.12</v>
      </c>
      <c r="I14" s="12"/>
      <c r="J14" s="20">
        <v>4</v>
      </c>
      <c r="K14" s="18">
        <v>1</v>
      </c>
      <c r="L14" s="21">
        <f aca="true" t="shared" si="0" ref="L14:L20">F14*K14</f>
        <v>16754.78</v>
      </c>
      <c r="M14" s="20"/>
      <c r="N14" s="18">
        <v>3</v>
      </c>
      <c r="O14" s="21">
        <f aca="true" t="shared" si="1" ref="O14:O20">F14*N14</f>
        <v>50264.34</v>
      </c>
      <c r="P14" s="18">
        <f>C14-K14-N14</f>
        <v>0</v>
      </c>
      <c r="Q14" s="12">
        <f aca="true" t="shared" si="2" ref="Q14:Q20">P14*F14</f>
        <v>0</v>
      </c>
      <c r="S14" s="58"/>
      <c r="T14" s="58"/>
    </row>
    <row r="15" spans="1:20" ht="26.25" customHeight="1">
      <c r="A15" s="4">
        <v>3</v>
      </c>
      <c r="B15" s="23" t="s">
        <v>20</v>
      </c>
      <c r="C15" s="20">
        <v>5</v>
      </c>
      <c r="D15" s="20">
        <v>5</v>
      </c>
      <c r="E15" s="20"/>
      <c r="F15" s="12">
        <v>10253.82</v>
      </c>
      <c r="G15" s="12">
        <v>51269.1</v>
      </c>
      <c r="H15" s="12">
        <v>51269.1</v>
      </c>
      <c r="I15" s="12"/>
      <c r="J15" s="20">
        <v>5</v>
      </c>
      <c r="K15" s="18">
        <v>1</v>
      </c>
      <c r="L15" s="21">
        <f t="shared" si="0"/>
        <v>10253.82</v>
      </c>
      <c r="M15" s="20"/>
      <c r="N15" s="18">
        <v>4</v>
      </c>
      <c r="O15" s="21">
        <f t="shared" si="1"/>
        <v>41015.28</v>
      </c>
      <c r="P15" s="18">
        <f>C15-K15-N15</f>
        <v>0</v>
      </c>
      <c r="Q15" s="12">
        <f t="shared" si="2"/>
        <v>0</v>
      </c>
      <c r="S15" s="58"/>
      <c r="T15" s="58"/>
    </row>
    <row r="16" spans="1:20" ht="26.25" customHeight="1">
      <c r="A16" s="4">
        <v>4</v>
      </c>
      <c r="B16" s="23" t="s">
        <v>21</v>
      </c>
      <c r="C16" s="20">
        <v>9</v>
      </c>
      <c r="D16" s="20">
        <v>8</v>
      </c>
      <c r="E16" s="20">
        <v>1</v>
      </c>
      <c r="F16" s="12">
        <v>8090.08</v>
      </c>
      <c r="G16" s="12">
        <v>72810.72</v>
      </c>
      <c r="H16" s="12">
        <v>72810.72</v>
      </c>
      <c r="I16" s="12">
        <f>E16*F16</f>
        <v>8090.08</v>
      </c>
      <c r="J16" s="20">
        <v>9</v>
      </c>
      <c r="K16" s="18">
        <v>3</v>
      </c>
      <c r="L16" s="21">
        <f t="shared" si="0"/>
        <v>24270.239999999998</v>
      </c>
      <c r="M16" s="20"/>
      <c r="N16" s="18">
        <v>5</v>
      </c>
      <c r="O16" s="21">
        <f t="shared" si="1"/>
        <v>40450.4</v>
      </c>
      <c r="P16" s="24">
        <f>C16-K16-N16</f>
        <v>1</v>
      </c>
      <c r="Q16" s="12">
        <f t="shared" si="2"/>
        <v>8090.08</v>
      </c>
      <c r="S16" s="58"/>
      <c r="T16" s="60"/>
    </row>
    <row r="17" spans="1:20" ht="26.25" customHeight="1">
      <c r="A17" s="4">
        <v>5</v>
      </c>
      <c r="B17" s="23" t="s">
        <v>22</v>
      </c>
      <c r="C17" s="20">
        <v>4</v>
      </c>
      <c r="D17" s="20">
        <v>4</v>
      </c>
      <c r="E17" s="20"/>
      <c r="F17" s="12">
        <v>7823.4</v>
      </c>
      <c r="G17" s="12">
        <v>31293.6</v>
      </c>
      <c r="H17" s="12">
        <v>31293.6</v>
      </c>
      <c r="I17" s="12"/>
      <c r="J17" s="20">
        <v>4</v>
      </c>
      <c r="K17" s="18">
        <v>2</v>
      </c>
      <c r="L17" s="21">
        <f t="shared" si="0"/>
        <v>15646.8</v>
      </c>
      <c r="M17" s="20"/>
      <c r="N17" s="18">
        <v>2</v>
      </c>
      <c r="O17" s="21">
        <f t="shared" si="1"/>
        <v>15646.8</v>
      </c>
      <c r="P17" s="18">
        <f>C17-K17-N17</f>
        <v>0</v>
      </c>
      <c r="Q17" s="12">
        <f t="shared" si="2"/>
        <v>0</v>
      </c>
      <c r="S17" s="58"/>
      <c r="T17" s="58"/>
    </row>
    <row r="18" spans="1:20" ht="20.25" customHeight="1">
      <c r="A18" s="4">
        <v>6</v>
      </c>
      <c r="B18" s="23" t="s">
        <v>23</v>
      </c>
      <c r="C18" s="20">
        <v>18</v>
      </c>
      <c r="D18" s="25" t="s">
        <v>24</v>
      </c>
      <c r="E18" s="25">
        <v>6</v>
      </c>
      <c r="F18" s="12">
        <v>6353</v>
      </c>
      <c r="G18" s="12">
        <v>114354</v>
      </c>
      <c r="H18" s="12">
        <v>76236</v>
      </c>
      <c r="I18" s="12">
        <v>38118</v>
      </c>
      <c r="J18" s="20" t="s">
        <v>24</v>
      </c>
      <c r="K18" s="18">
        <v>3</v>
      </c>
      <c r="L18" s="21">
        <f t="shared" si="0"/>
        <v>19059</v>
      </c>
      <c r="M18" s="20"/>
      <c r="N18" s="18">
        <v>9</v>
      </c>
      <c r="O18" s="21">
        <f t="shared" si="1"/>
        <v>57177</v>
      </c>
      <c r="P18" s="18">
        <f>C18-K18-N18</f>
        <v>6</v>
      </c>
      <c r="Q18" s="12">
        <f t="shared" si="2"/>
        <v>38118</v>
      </c>
      <c r="S18" s="58"/>
      <c r="T18" s="58"/>
    </row>
    <row r="19" spans="1:20" ht="26.25" customHeight="1">
      <c r="A19" s="4">
        <v>7</v>
      </c>
      <c r="B19" s="23" t="s">
        <v>25</v>
      </c>
      <c r="C19" s="20">
        <v>13</v>
      </c>
      <c r="D19" s="25" t="s">
        <v>26</v>
      </c>
      <c r="E19" s="25" t="s">
        <v>27</v>
      </c>
      <c r="F19" s="12">
        <v>22984.04</v>
      </c>
      <c r="G19" s="12">
        <v>298792.52</v>
      </c>
      <c r="H19" s="12">
        <f>F19*D19</f>
        <v>206856.36000000002</v>
      </c>
      <c r="I19" s="12">
        <f>F19*E19</f>
        <v>91936.16</v>
      </c>
      <c r="J19" s="20">
        <v>9</v>
      </c>
      <c r="K19" s="18">
        <v>4</v>
      </c>
      <c r="L19" s="21">
        <f t="shared" si="0"/>
        <v>91936.16</v>
      </c>
      <c r="M19" s="20"/>
      <c r="N19" s="18">
        <v>5</v>
      </c>
      <c r="O19" s="21">
        <f t="shared" si="1"/>
        <v>114920.20000000001</v>
      </c>
      <c r="P19" s="24">
        <v>4</v>
      </c>
      <c r="Q19" s="12">
        <f t="shared" si="2"/>
        <v>91936.16</v>
      </c>
      <c r="S19" s="58"/>
      <c r="T19" s="58"/>
    </row>
    <row r="20" spans="1:20" ht="26.25" customHeight="1">
      <c r="A20" s="4">
        <v>8</v>
      </c>
      <c r="B20" s="23" t="s">
        <v>28</v>
      </c>
      <c r="C20" s="20">
        <v>2</v>
      </c>
      <c r="D20" s="20">
        <v>2</v>
      </c>
      <c r="E20" s="20"/>
      <c r="F20" s="12">
        <v>19407.46</v>
      </c>
      <c r="G20" s="12">
        <v>38814.92</v>
      </c>
      <c r="H20" s="12">
        <v>38814.92</v>
      </c>
      <c r="I20" s="12"/>
      <c r="J20" s="20">
        <v>2</v>
      </c>
      <c r="K20" s="18">
        <v>1</v>
      </c>
      <c r="L20" s="21">
        <f t="shared" si="0"/>
        <v>19407.46</v>
      </c>
      <c r="M20" s="20"/>
      <c r="N20" s="18">
        <v>1</v>
      </c>
      <c r="O20" s="21">
        <f t="shared" si="1"/>
        <v>19407.46</v>
      </c>
      <c r="P20" s="18">
        <f>C20-K20-N20</f>
        <v>0</v>
      </c>
      <c r="Q20" s="12">
        <f t="shared" si="2"/>
        <v>0</v>
      </c>
      <c r="S20" s="58"/>
      <c r="T20" s="58"/>
    </row>
    <row r="21" spans="1:19" ht="14.25">
      <c r="A21" s="4"/>
      <c r="B21" s="15" t="s">
        <v>29</v>
      </c>
      <c r="C21" s="8"/>
      <c r="D21" s="8"/>
      <c r="E21" s="8"/>
      <c r="F21" s="16"/>
      <c r="G21" s="17">
        <v>657000</v>
      </c>
      <c r="H21" s="17">
        <v>350560</v>
      </c>
      <c r="I21" s="17">
        <v>306440</v>
      </c>
      <c r="J21" s="9"/>
      <c r="K21" s="18"/>
      <c r="L21" s="22">
        <f>SUM(L22:L29)</f>
        <v>68229.22</v>
      </c>
      <c r="M21" s="9"/>
      <c r="N21" s="18"/>
      <c r="O21" s="22">
        <f>SUM(O22:O29)</f>
        <v>282330.77999999997</v>
      </c>
      <c r="P21" s="9"/>
      <c r="Q21" s="22">
        <f>SUM(Q22:Q29)</f>
        <v>306440</v>
      </c>
      <c r="R21" s="59"/>
      <c r="S21" s="59"/>
    </row>
    <row r="22" spans="1:20" ht="15" customHeight="1">
      <c r="A22" s="4">
        <v>9</v>
      </c>
      <c r="B22" s="23" t="s">
        <v>30</v>
      </c>
      <c r="C22" s="20">
        <v>3</v>
      </c>
      <c r="D22" s="25" t="s">
        <v>31</v>
      </c>
      <c r="E22" s="25" t="s">
        <v>32</v>
      </c>
      <c r="F22" s="12">
        <v>4720</v>
      </c>
      <c r="G22" s="12">
        <v>14160</v>
      </c>
      <c r="H22" s="12">
        <v>9440</v>
      </c>
      <c r="I22" s="12">
        <v>4720</v>
      </c>
      <c r="J22" s="20" t="s">
        <v>31</v>
      </c>
      <c r="K22" s="18">
        <v>0</v>
      </c>
      <c r="L22" s="21">
        <f aca="true" t="shared" si="3" ref="L22:L29">F22*K22</f>
        <v>0</v>
      </c>
      <c r="M22" s="20"/>
      <c r="N22" s="18">
        <v>2</v>
      </c>
      <c r="O22" s="21">
        <f aca="true" t="shared" si="4" ref="O22:O29">F22*N22</f>
        <v>9440</v>
      </c>
      <c r="P22" s="18">
        <f>C22-K22-N22</f>
        <v>1</v>
      </c>
      <c r="Q22" s="12">
        <f>P22*F22</f>
        <v>4720</v>
      </c>
      <c r="S22" s="58"/>
      <c r="T22" s="58"/>
    </row>
    <row r="23" spans="1:20" ht="14.25" customHeight="1">
      <c r="A23" s="4">
        <v>10</v>
      </c>
      <c r="B23" s="23" t="s">
        <v>30</v>
      </c>
      <c r="C23" s="20">
        <v>3</v>
      </c>
      <c r="D23" s="25" t="s">
        <v>31</v>
      </c>
      <c r="E23" s="25" t="s">
        <v>32</v>
      </c>
      <c r="F23" s="12">
        <v>4720</v>
      </c>
      <c r="G23" s="12">
        <v>14160</v>
      </c>
      <c r="H23" s="12">
        <v>9440</v>
      </c>
      <c r="I23" s="12">
        <v>4720</v>
      </c>
      <c r="J23" s="20" t="s">
        <v>31</v>
      </c>
      <c r="K23" s="18">
        <v>0</v>
      </c>
      <c r="L23" s="21">
        <f t="shared" si="3"/>
        <v>0</v>
      </c>
      <c r="M23" s="20"/>
      <c r="N23" s="18">
        <v>2</v>
      </c>
      <c r="O23" s="21">
        <f t="shared" si="4"/>
        <v>9440</v>
      </c>
      <c r="P23" s="18">
        <f>C23-K23-N23</f>
        <v>1</v>
      </c>
      <c r="Q23" s="12">
        <f>P23*F23</f>
        <v>4720</v>
      </c>
      <c r="S23" s="58"/>
      <c r="T23" s="58"/>
    </row>
    <row r="24" spans="1:20" ht="15" customHeight="1">
      <c r="A24" s="111">
        <v>11</v>
      </c>
      <c r="B24" s="116" t="s">
        <v>33</v>
      </c>
      <c r="C24" s="114">
        <v>7</v>
      </c>
      <c r="D24" s="20">
        <v>3</v>
      </c>
      <c r="E24" s="20"/>
      <c r="F24" s="12">
        <v>57569.84</v>
      </c>
      <c r="G24" s="109">
        <v>320709.52</v>
      </c>
      <c r="H24" s="12">
        <v>172709.52</v>
      </c>
      <c r="I24" s="12"/>
      <c r="J24" s="20">
        <v>3</v>
      </c>
      <c r="K24" s="18">
        <v>0</v>
      </c>
      <c r="L24" s="21">
        <f t="shared" si="3"/>
        <v>0</v>
      </c>
      <c r="M24" s="20"/>
      <c r="N24" s="18">
        <v>3</v>
      </c>
      <c r="O24" s="21">
        <f t="shared" si="4"/>
        <v>172709.52</v>
      </c>
      <c r="P24" s="9"/>
      <c r="Q24" s="9"/>
      <c r="S24" s="58"/>
      <c r="T24" s="58"/>
    </row>
    <row r="25" spans="1:20" ht="15" customHeight="1">
      <c r="A25" s="111"/>
      <c r="B25" s="117"/>
      <c r="C25" s="115"/>
      <c r="D25" s="20"/>
      <c r="E25" s="20">
        <v>4</v>
      </c>
      <c r="F25" s="12">
        <v>37000</v>
      </c>
      <c r="G25" s="110"/>
      <c r="H25" s="12"/>
      <c r="I25" s="12">
        <v>148000</v>
      </c>
      <c r="J25" s="20">
        <v>0</v>
      </c>
      <c r="K25" s="18">
        <v>0</v>
      </c>
      <c r="L25" s="21">
        <f t="shared" si="3"/>
        <v>0</v>
      </c>
      <c r="M25" s="20"/>
      <c r="N25" s="18"/>
      <c r="O25" s="21">
        <f t="shared" si="4"/>
        <v>0</v>
      </c>
      <c r="P25" s="18">
        <f>C24-K24-N24</f>
        <v>4</v>
      </c>
      <c r="Q25" s="12">
        <f>P25*F25</f>
        <v>148000</v>
      </c>
      <c r="S25" s="58"/>
      <c r="T25" s="58"/>
    </row>
    <row r="26" spans="1:20" ht="15" customHeight="1">
      <c r="A26" s="111">
        <v>12</v>
      </c>
      <c r="B26" s="116" t="s">
        <v>34</v>
      </c>
      <c r="C26" s="114">
        <v>4</v>
      </c>
      <c r="D26" s="20">
        <v>2</v>
      </c>
      <c r="E26" s="20"/>
      <c r="F26" s="12">
        <v>68229.22</v>
      </c>
      <c r="G26" s="109">
        <v>246458.44</v>
      </c>
      <c r="H26" s="12">
        <v>136458.44</v>
      </c>
      <c r="I26" s="12"/>
      <c r="J26" s="20">
        <v>2</v>
      </c>
      <c r="K26" s="18">
        <v>1</v>
      </c>
      <c r="L26" s="21">
        <f t="shared" si="3"/>
        <v>68229.22</v>
      </c>
      <c r="M26" s="20"/>
      <c r="N26" s="18">
        <v>1</v>
      </c>
      <c r="O26" s="21">
        <f t="shared" si="4"/>
        <v>68229.22</v>
      </c>
      <c r="P26" s="9"/>
      <c r="Q26" s="9"/>
      <c r="S26" s="58"/>
      <c r="T26" s="58"/>
    </row>
    <row r="27" spans="1:20" ht="15" customHeight="1">
      <c r="A27" s="111"/>
      <c r="B27" s="117"/>
      <c r="C27" s="115"/>
      <c r="D27" s="20"/>
      <c r="E27" s="20">
        <v>2</v>
      </c>
      <c r="F27" s="12">
        <v>55000</v>
      </c>
      <c r="G27" s="110"/>
      <c r="H27" s="12"/>
      <c r="I27" s="12">
        <v>110000</v>
      </c>
      <c r="J27" s="20">
        <v>0</v>
      </c>
      <c r="K27" s="18">
        <v>0</v>
      </c>
      <c r="L27" s="21">
        <f t="shared" si="3"/>
        <v>0</v>
      </c>
      <c r="M27" s="20"/>
      <c r="N27" s="18"/>
      <c r="O27" s="21">
        <f t="shared" si="4"/>
        <v>0</v>
      </c>
      <c r="P27" s="18">
        <f>C26-K26-N26</f>
        <v>2</v>
      </c>
      <c r="Q27" s="12">
        <f>P27*F27</f>
        <v>110000</v>
      </c>
      <c r="S27" s="58"/>
      <c r="T27" s="58"/>
    </row>
    <row r="28" spans="1:20" ht="15" customHeight="1">
      <c r="A28" s="111">
        <v>13</v>
      </c>
      <c r="B28" s="116" t="s">
        <v>35</v>
      </c>
      <c r="C28" s="114">
        <v>3</v>
      </c>
      <c r="D28" s="20">
        <v>1</v>
      </c>
      <c r="E28" s="20"/>
      <c r="F28" s="12">
        <v>22512.04</v>
      </c>
      <c r="G28" s="109">
        <v>61512.04</v>
      </c>
      <c r="H28" s="12">
        <v>22512.04</v>
      </c>
      <c r="I28" s="12"/>
      <c r="J28" s="20">
        <v>1</v>
      </c>
      <c r="K28" s="18">
        <v>0</v>
      </c>
      <c r="L28" s="21">
        <f t="shared" si="3"/>
        <v>0</v>
      </c>
      <c r="M28" s="20"/>
      <c r="N28" s="18">
        <v>1</v>
      </c>
      <c r="O28" s="21">
        <f t="shared" si="4"/>
        <v>22512.04</v>
      </c>
      <c r="P28" s="9"/>
      <c r="Q28" s="9"/>
      <c r="S28" s="58"/>
      <c r="T28" s="58"/>
    </row>
    <row r="29" spans="1:20" ht="15" customHeight="1">
      <c r="A29" s="111"/>
      <c r="B29" s="117"/>
      <c r="C29" s="115"/>
      <c r="D29" s="20"/>
      <c r="E29" s="20">
        <v>2</v>
      </c>
      <c r="F29" s="12">
        <v>19500</v>
      </c>
      <c r="G29" s="110"/>
      <c r="H29" s="12"/>
      <c r="I29" s="12">
        <v>39000</v>
      </c>
      <c r="J29" s="20">
        <v>0</v>
      </c>
      <c r="K29" s="18">
        <v>0</v>
      </c>
      <c r="L29" s="21">
        <f t="shared" si="3"/>
        <v>0</v>
      </c>
      <c r="M29" s="20"/>
      <c r="N29" s="18"/>
      <c r="O29" s="21">
        <f t="shared" si="4"/>
        <v>0</v>
      </c>
      <c r="P29" s="18">
        <f>C28-K28-N28</f>
        <v>2</v>
      </c>
      <c r="Q29" s="12">
        <f>P29*F29</f>
        <v>39000</v>
      </c>
      <c r="S29" s="58"/>
      <c r="T29" s="58"/>
    </row>
    <row r="30" spans="1:19" ht="14.25">
      <c r="A30" s="4"/>
      <c r="B30" s="15" t="s">
        <v>36</v>
      </c>
      <c r="C30" s="8"/>
      <c r="D30" s="8"/>
      <c r="E30" s="8"/>
      <c r="F30" s="16"/>
      <c r="G30" s="26">
        <v>435000</v>
      </c>
      <c r="H30" s="26">
        <v>246660</v>
      </c>
      <c r="I30" s="26">
        <v>188340</v>
      </c>
      <c r="J30" s="20"/>
      <c r="K30" s="18"/>
      <c r="L30" s="22">
        <f>SUM(L31:L35)</f>
        <v>0</v>
      </c>
      <c r="M30" s="20"/>
      <c r="N30" s="18"/>
      <c r="O30" s="22">
        <f>SUM(O31:O35)</f>
        <v>246660</v>
      </c>
      <c r="P30" s="9"/>
      <c r="Q30" s="22">
        <f>SUM(Q31:Q35)</f>
        <v>188340</v>
      </c>
      <c r="R30" s="59"/>
      <c r="S30" s="59"/>
    </row>
    <row r="31" spans="1:20" ht="15" customHeight="1">
      <c r="A31" s="4">
        <v>14</v>
      </c>
      <c r="B31" s="23" t="s">
        <v>37</v>
      </c>
      <c r="C31" s="20">
        <v>2</v>
      </c>
      <c r="D31" s="25">
        <v>1</v>
      </c>
      <c r="E31" s="25" t="s">
        <v>32</v>
      </c>
      <c r="F31" s="12">
        <v>130020</v>
      </c>
      <c r="G31" s="12">
        <v>260040</v>
      </c>
      <c r="H31" s="12">
        <v>130020</v>
      </c>
      <c r="I31" s="12">
        <v>130020</v>
      </c>
      <c r="J31" s="20">
        <v>1</v>
      </c>
      <c r="K31" s="18">
        <v>0</v>
      </c>
      <c r="L31" s="21">
        <f>F31*K31</f>
        <v>0</v>
      </c>
      <c r="M31" s="20"/>
      <c r="N31" s="18">
        <v>1</v>
      </c>
      <c r="O31" s="21">
        <f>F31*N31</f>
        <v>130020</v>
      </c>
      <c r="P31" s="18">
        <f>C31-K31-N31</f>
        <v>1</v>
      </c>
      <c r="Q31" s="12">
        <f>P31*F31</f>
        <v>130020</v>
      </c>
      <c r="S31" s="58"/>
      <c r="T31" s="58"/>
    </row>
    <row r="32" spans="1:20" ht="26.25" customHeight="1">
      <c r="A32" s="4">
        <v>15</v>
      </c>
      <c r="B32" s="27" t="s">
        <v>38</v>
      </c>
      <c r="C32" s="20">
        <v>3</v>
      </c>
      <c r="D32" s="25" t="s">
        <v>31</v>
      </c>
      <c r="E32" s="25" t="s">
        <v>32</v>
      </c>
      <c r="F32" s="12">
        <v>17700</v>
      </c>
      <c r="G32" s="12">
        <v>53100</v>
      </c>
      <c r="H32" s="12">
        <v>35400</v>
      </c>
      <c r="I32" s="12">
        <v>17700</v>
      </c>
      <c r="J32" s="20" t="s">
        <v>31</v>
      </c>
      <c r="K32" s="18">
        <v>0</v>
      </c>
      <c r="L32" s="21">
        <f>F32*K32</f>
        <v>0</v>
      </c>
      <c r="M32" s="20"/>
      <c r="N32" s="18">
        <v>2</v>
      </c>
      <c r="O32" s="21">
        <f>F32*N32</f>
        <v>35400</v>
      </c>
      <c r="P32" s="18">
        <f>C32-K32-N32</f>
        <v>1</v>
      </c>
      <c r="Q32" s="12">
        <f>P32*F32</f>
        <v>17700</v>
      </c>
      <c r="S32" s="58"/>
      <c r="T32" s="58"/>
    </row>
    <row r="33" spans="1:20" ht="15" customHeight="1">
      <c r="A33" s="4">
        <v>16</v>
      </c>
      <c r="B33" s="23" t="s">
        <v>39</v>
      </c>
      <c r="C33" s="20">
        <v>3</v>
      </c>
      <c r="D33" s="20">
        <v>2</v>
      </c>
      <c r="E33" s="20">
        <v>1</v>
      </c>
      <c r="F33" s="12">
        <v>15000</v>
      </c>
      <c r="G33" s="12">
        <v>45000</v>
      </c>
      <c r="H33" s="12">
        <v>30000</v>
      </c>
      <c r="I33" s="12">
        <v>15000</v>
      </c>
      <c r="J33" s="20">
        <v>2</v>
      </c>
      <c r="K33" s="18">
        <v>0</v>
      </c>
      <c r="L33" s="21">
        <f>F33*K33</f>
        <v>0</v>
      </c>
      <c r="M33" s="20"/>
      <c r="N33" s="18">
        <v>2</v>
      </c>
      <c r="O33" s="21">
        <f>F33*N33</f>
        <v>30000</v>
      </c>
      <c r="P33" s="18">
        <f>C33-K33-N33</f>
        <v>1</v>
      </c>
      <c r="Q33" s="12">
        <f>P33*F33</f>
        <v>15000</v>
      </c>
      <c r="S33" s="58"/>
      <c r="T33" s="58"/>
    </row>
    <row r="34" spans="1:20" ht="15" customHeight="1">
      <c r="A34" s="4">
        <v>17</v>
      </c>
      <c r="B34" s="23" t="s">
        <v>40</v>
      </c>
      <c r="C34" s="20">
        <v>3</v>
      </c>
      <c r="D34" s="20">
        <v>2</v>
      </c>
      <c r="E34" s="20">
        <v>1</v>
      </c>
      <c r="F34" s="12">
        <v>10620</v>
      </c>
      <c r="G34" s="12">
        <v>31860</v>
      </c>
      <c r="H34" s="12">
        <v>21240</v>
      </c>
      <c r="I34" s="12">
        <v>10620</v>
      </c>
      <c r="J34" s="20">
        <v>2</v>
      </c>
      <c r="K34" s="18">
        <v>0</v>
      </c>
      <c r="L34" s="21">
        <f>F34*K34</f>
        <v>0</v>
      </c>
      <c r="M34" s="20"/>
      <c r="N34" s="18">
        <v>2</v>
      </c>
      <c r="O34" s="21">
        <f>F34*N34</f>
        <v>21240</v>
      </c>
      <c r="P34" s="18">
        <f>C34-K34-N34</f>
        <v>1</v>
      </c>
      <c r="Q34" s="12">
        <f>P34*F34</f>
        <v>10620</v>
      </c>
      <c r="S34" s="58"/>
      <c r="T34" s="58"/>
    </row>
    <row r="35" spans="1:20" ht="26.25" customHeight="1">
      <c r="A35" s="4">
        <v>18</v>
      </c>
      <c r="B35" s="23" t="s">
        <v>41</v>
      </c>
      <c r="C35" s="20">
        <v>3</v>
      </c>
      <c r="D35" s="20">
        <v>2</v>
      </c>
      <c r="E35" s="20">
        <v>1</v>
      </c>
      <c r="F35" s="12">
        <v>15000</v>
      </c>
      <c r="G35" s="12">
        <v>45000</v>
      </c>
      <c r="H35" s="12">
        <v>30000</v>
      </c>
      <c r="I35" s="12">
        <v>15000</v>
      </c>
      <c r="J35" s="20">
        <v>2</v>
      </c>
      <c r="K35" s="18">
        <v>0</v>
      </c>
      <c r="L35" s="21">
        <f>F35*K35</f>
        <v>0</v>
      </c>
      <c r="M35" s="20"/>
      <c r="N35" s="18">
        <v>2</v>
      </c>
      <c r="O35" s="21">
        <f>F35*N35</f>
        <v>30000</v>
      </c>
      <c r="P35" s="18">
        <f>C35-K35-N35</f>
        <v>1</v>
      </c>
      <c r="Q35" s="12">
        <f>P35*F35</f>
        <v>15000</v>
      </c>
      <c r="S35" s="58"/>
      <c r="T35" s="58"/>
    </row>
    <row r="36" spans="1:19" ht="14.25">
      <c r="A36" s="4"/>
      <c r="B36" s="15" t="s">
        <v>42</v>
      </c>
      <c r="C36" s="8"/>
      <c r="D36" s="8"/>
      <c r="E36" s="8"/>
      <c r="F36" s="16"/>
      <c r="G36" s="17">
        <v>3194000</v>
      </c>
      <c r="H36" s="17">
        <v>3000000</v>
      </c>
      <c r="I36" s="17">
        <v>194000</v>
      </c>
      <c r="J36" s="20"/>
      <c r="K36" s="18"/>
      <c r="L36" s="22">
        <f>SUM(L37:L40)</f>
        <v>0</v>
      </c>
      <c r="M36" s="20"/>
      <c r="N36" s="18"/>
      <c r="O36" s="22">
        <f>SUM(O37:O40)</f>
        <v>3000000</v>
      </c>
      <c r="P36" s="9"/>
      <c r="Q36" s="22">
        <f>SUM(Q37:Q40)</f>
        <v>194000</v>
      </c>
      <c r="R36" s="59"/>
      <c r="S36" s="59"/>
    </row>
    <row r="37" spans="1:20" ht="15.75" customHeight="1">
      <c r="A37" s="4">
        <v>19</v>
      </c>
      <c r="B37" s="23" t="s">
        <v>43</v>
      </c>
      <c r="C37" s="20">
        <v>1</v>
      </c>
      <c r="D37" s="8"/>
      <c r="E37" s="20">
        <v>1</v>
      </c>
      <c r="F37" s="12">
        <v>194000</v>
      </c>
      <c r="G37" s="12">
        <v>194000</v>
      </c>
      <c r="H37" s="12"/>
      <c r="I37" s="12">
        <v>194000</v>
      </c>
      <c r="J37" s="20">
        <v>0</v>
      </c>
      <c r="K37" s="18">
        <v>0</v>
      </c>
      <c r="L37" s="21">
        <f>F37*K37</f>
        <v>0</v>
      </c>
      <c r="M37" s="20"/>
      <c r="N37" s="18"/>
      <c r="O37" s="21">
        <f>I37*N37</f>
        <v>0</v>
      </c>
      <c r="P37" s="18">
        <f>C37-K37-N37</f>
        <v>1</v>
      </c>
      <c r="Q37" s="12">
        <f>P37*F37</f>
        <v>194000</v>
      </c>
      <c r="S37" s="58"/>
      <c r="T37" s="58"/>
    </row>
    <row r="38" spans="1:20" ht="90">
      <c r="A38" s="4">
        <v>20</v>
      </c>
      <c r="B38" s="23" t="s">
        <v>44</v>
      </c>
      <c r="C38" s="20">
        <v>1</v>
      </c>
      <c r="D38" s="20">
        <v>1</v>
      </c>
      <c r="E38" s="20"/>
      <c r="F38" s="12">
        <v>903119</v>
      </c>
      <c r="G38" s="12">
        <v>903119</v>
      </c>
      <c r="H38" s="12">
        <v>903119</v>
      </c>
      <c r="I38" s="12"/>
      <c r="J38" s="20">
        <v>1</v>
      </c>
      <c r="K38" s="18">
        <v>0</v>
      </c>
      <c r="L38" s="21">
        <f>F38*K38</f>
        <v>0</v>
      </c>
      <c r="M38" s="20"/>
      <c r="N38" s="18">
        <v>1</v>
      </c>
      <c r="O38" s="21">
        <f>F38*N38</f>
        <v>903119</v>
      </c>
      <c r="P38" s="18">
        <f>C38-K38-N38</f>
        <v>0</v>
      </c>
      <c r="Q38" s="12">
        <f>P38*F38</f>
        <v>0</v>
      </c>
      <c r="S38" s="58"/>
      <c r="T38" s="58"/>
    </row>
    <row r="39" spans="1:20" ht="86.25" customHeight="1">
      <c r="A39" s="4">
        <v>21</v>
      </c>
      <c r="B39" s="23" t="s">
        <v>45</v>
      </c>
      <c r="C39" s="20">
        <v>1</v>
      </c>
      <c r="D39" s="20">
        <v>1</v>
      </c>
      <c r="E39" s="20"/>
      <c r="F39" s="12">
        <v>1114686</v>
      </c>
      <c r="G39" s="12">
        <v>1114686</v>
      </c>
      <c r="H39" s="12">
        <v>1114686</v>
      </c>
      <c r="I39" s="12"/>
      <c r="J39" s="20">
        <v>1</v>
      </c>
      <c r="K39" s="18">
        <v>0</v>
      </c>
      <c r="L39" s="21">
        <f>F39*K39</f>
        <v>0</v>
      </c>
      <c r="M39" s="20"/>
      <c r="N39" s="18">
        <v>1</v>
      </c>
      <c r="O39" s="21">
        <f>F39*N39</f>
        <v>1114686</v>
      </c>
      <c r="P39" s="18">
        <f>C39-K39-N39</f>
        <v>0</v>
      </c>
      <c r="Q39" s="12">
        <f>P39*F39</f>
        <v>0</v>
      </c>
      <c r="S39" s="58"/>
      <c r="T39" s="58"/>
    </row>
    <row r="40" spans="1:20" ht="56.25" customHeight="1">
      <c r="A40" s="4">
        <v>22</v>
      </c>
      <c r="B40" s="23" t="s">
        <v>46</v>
      </c>
      <c r="C40" s="20">
        <v>1</v>
      </c>
      <c r="D40" s="20">
        <v>1</v>
      </c>
      <c r="E40" s="20"/>
      <c r="F40" s="12">
        <v>982195</v>
      </c>
      <c r="G40" s="12">
        <v>982195</v>
      </c>
      <c r="H40" s="12">
        <v>982195</v>
      </c>
      <c r="I40" s="12"/>
      <c r="J40" s="20">
        <v>1</v>
      </c>
      <c r="K40" s="18">
        <v>0</v>
      </c>
      <c r="L40" s="21">
        <f>F40*K40</f>
        <v>0</v>
      </c>
      <c r="M40" s="20"/>
      <c r="N40" s="18">
        <v>1</v>
      </c>
      <c r="O40" s="21">
        <f>F40*N40</f>
        <v>982195</v>
      </c>
      <c r="P40" s="18">
        <f>C40-K40-N40</f>
        <v>0</v>
      </c>
      <c r="Q40" s="12">
        <f>P40*F40</f>
        <v>0</v>
      </c>
      <c r="S40" s="58"/>
      <c r="T40" s="58"/>
    </row>
    <row r="41" spans="1:19" ht="26.25" customHeight="1">
      <c r="A41" s="4"/>
      <c r="B41" s="15" t="s">
        <v>47</v>
      </c>
      <c r="C41" s="8"/>
      <c r="D41" s="8"/>
      <c r="E41" s="8"/>
      <c r="F41" s="16"/>
      <c r="G41" s="17">
        <v>250480</v>
      </c>
      <c r="H41" s="17">
        <v>170000</v>
      </c>
      <c r="I41" s="17">
        <v>80480</v>
      </c>
      <c r="J41" s="20"/>
      <c r="K41" s="18"/>
      <c r="L41" s="22">
        <f>SUM(L42:L48)</f>
        <v>68950</v>
      </c>
      <c r="M41" s="20"/>
      <c r="N41" s="18"/>
      <c r="O41" s="22">
        <f>SUM(O42:O48)</f>
        <v>101050</v>
      </c>
      <c r="P41" s="9"/>
      <c r="Q41" s="22">
        <f>SUM(Q42:Q48)</f>
        <v>80480</v>
      </c>
      <c r="R41" s="59"/>
      <c r="S41" s="59"/>
    </row>
    <row r="42" spans="1:20" ht="35.25" customHeight="1">
      <c r="A42" s="111">
        <v>23</v>
      </c>
      <c r="B42" s="112" t="s">
        <v>48</v>
      </c>
      <c r="C42" s="107">
        <v>10</v>
      </c>
      <c r="D42" s="4">
        <v>6</v>
      </c>
      <c r="E42" s="4"/>
      <c r="F42" s="12">
        <v>7650</v>
      </c>
      <c r="G42" s="109">
        <v>77180</v>
      </c>
      <c r="H42" s="12">
        <v>45900</v>
      </c>
      <c r="I42" s="12"/>
      <c r="J42" s="20">
        <v>6</v>
      </c>
      <c r="K42" s="18">
        <v>1</v>
      </c>
      <c r="L42" s="21">
        <f aca="true" t="shared" si="5" ref="L42:L48">F42*K42</f>
        <v>7650</v>
      </c>
      <c r="M42" s="20"/>
      <c r="N42" s="18">
        <v>5</v>
      </c>
      <c r="O42" s="21">
        <f>F42*N42</f>
        <v>38250</v>
      </c>
      <c r="P42" s="9"/>
      <c r="Q42" s="9"/>
      <c r="T42" s="58"/>
    </row>
    <row r="43" spans="1:20" ht="35.25" customHeight="1">
      <c r="A43" s="111"/>
      <c r="B43" s="113"/>
      <c r="C43" s="108"/>
      <c r="D43" s="4"/>
      <c r="E43" s="4">
        <v>4</v>
      </c>
      <c r="F43" s="12">
        <v>7820</v>
      </c>
      <c r="G43" s="110"/>
      <c r="H43" s="12"/>
      <c r="I43" s="12">
        <v>31280</v>
      </c>
      <c r="J43" s="20">
        <v>0</v>
      </c>
      <c r="K43" s="18">
        <v>0</v>
      </c>
      <c r="L43" s="21">
        <f t="shared" si="5"/>
        <v>0</v>
      </c>
      <c r="M43" s="20"/>
      <c r="N43" s="18"/>
      <c r="O43" s="21">
        <f>I43*N43</f>
        <v>0</v>
      </c>
      <c r="P43" s="18">
        <f>C42-K42-N42</f>
        <v>4</v>
      </c>
      <c r="Q43" s="12">
        <f>P43*F43</f>
        <v>31280</v>
      </c>
      <c r="S43" s="58"/>
      <c r="T43" s="58"/>
    </row>
    <row r="44" spans="1:20" ht="29.25" customHeight="1">
      <c r="A44" s="111">
        <v>24</v>
      </c>
      <c r="B44" s="112" t="s">
        <v>49</v>
      </c>
      <c r="C44" s="107">
        <v>11</v>
      </c>
      <c r="D44" s="28">
        <v>9</v>
      </c>
      <c r="E44" s="4"/>
      <c r="F44" s="12">
        <v>6600</v>
      </c>
      <c r="G44" s="109">
        <v>73800</v>
      </c>
      <c r="H44" s="12">
        <v>59400</v>
      </c>
      <c r="I44" s="12"/>
      <c r="J44" s="20">
        <v>9</v>
      </c>
      <c r="K44" s="18">
        <v>4</v>
      </c>
      <c r="L44" s="21">
        <f t="shared" si="5"/>
        <v>26400</v>
      </c>
      <c r="M44" s="20"/>
      <c r="N44" s="18">
        <v>5</v>
      </c>
      <c r="O44" s="21">
        <f>F44*N44</f>
        <v>33000</v>
      </c>
      <c r="P44" s="9"/>
      <c r="Q44" s="9"/>
      <c r="T44" s="58"/>
    </row>
    <row r="45" spans="1:20" ht="30" customHeight="1">
      <c r="A45" s="111"/>
      <c r="B45" s="113"/>
      <c r="C45" s="108"/>
      <c r="D45" s="4"/>
      <c r="E45" s="4">
        <v>2</v>
      </c>
      <c r="F45" s="12">
        <v>7200</v>
      </c>
      <c r="G45" s="110"/>
      <c r="H45" s="12"/>
      <c r="I45" s="12">
        <v>14400</v>
      </c>
      <c r="J45" s="20">
        <v>0</v>
      </c>
      <c r="K45" s="18">
        <v>0</v>
      </c>
      <c r="L45" s="21">
        <f t="shared" si="5"/>
        <v>0</v>
      </c>
      <c r="M45" s="20"/>
      <c r="N45" s="18"/>
      <c r="O45" s="21">
        <f>I45*N45</f>
        <v>0</v>
      </c>
      <c r="P45" s="18">
        <f>C44-K44-N44</f>
        <v>2</v>
      </c>
      <c r="Q45" s="12">
        <f>P45*F45</f>
        <v>14400</v>
      </c>
      <c r="S45" s="58"/>
      <c r="T45" s="58"/>
    </row>
    <row r="46" spans="1:20" ht="17.25" customHeight="1">
      <c r="A46" s="111">
        <v>25</v>
      </c>
      <c r="B46" s="112" t="s">
        <v>50</v>
      </c>
      <c r="C46" s="107">
        <v>5</v>
      </c>
      <c r="D46" s="4">
        <v>3</v>
      </c>
      <c r="E46" s="4"/>
      <c r="F46" s="12">
        <v>14900</v>
      </c>
      <c r="G46" s="109">
        <v>79500</v>
      </c>
      <c r="H46" s="12">
        <v>44700</v>
      </c>
      <c r="I46" s="12"/>
      <c r="J46" s="20">
        <v>3</v>
      </c>
      <c r="K46" s="18">
        <v>1</v>
      </c>
      <c r="L46" s="21">
        <f t="shared" si="5"/>
        <v>14900</v>
      </c>
      <c r="M46" s="20"/>
      <c r="N46" s="18">
        <v>2</v>
      </c>
      <c r="O46" s="21">
        <f>F46*N46</f>
        <v>29800</v>
      </c>
      <c r="P46" s="9"/>
      <c r="Q46" s="9"/>
      <c r="T46" s="58"/>
    </row>
    <row r="47" spans="1:20" ht="16.5" customHeight="1">
      <c r="A47" s="111"/>
      <c r="B47" s="113"/>
      <c r="C47" s="108"/>
      <c r="D47" s="4"/>
      <c r="E47" s="4">
        <v>2</v>
      </c>
      <c r="F47" s="12">
        <v>17400</v>
      </c>
      <c r="G47" s="110"/>
      <c r="H47" s="12"/>
      <c r="I47" s="12">
        <v>34800</v>
      </c>
      <c r="J47" s="20">
        <v>0</v>
      </c>
      <c r="K47" s="18">
        <v>0</v>
      </c>
      <c r="L47" s="21">
        <f t="shared" si="5"/>
        <v>0</v>
      </c>
      <c r="M47" s="20"/>
      <c r="N47" s="18"/>
      <c r="O47" s="21">
        <f>I47*N47</f>
        <v>0</v>
      </c>
      <c r="P47" s="18">
        <f>C46-K46-N46</f>
        <v>2</v>
      </c>
      <c r="Q47" s="12">
        <f>P47*F47</f>
        <v>34800</v>
      </c>
      <c r="S47" s="58"/>
      <c r="T47" s="58"/>
    </row>
    <row r="48" spans="1:20" ht="16.5" customHeight="1">
      <c r="A48" s="4">
        <v>26</v>
      </c>
      <c r="B48" s="23" t="s">
        <v>51</v>
      </c>
      <c r="C48" s="4">
        <v>1</v>
      </c>
      <c r="D48" s="4">
        <v>1</v>
      </c>
      <c r="E48" s="4"/>
      <c r="F48" s="12">
        <v>20000</v>
      </c>
      <c r="G48" s="12">
        <v>20000</v>
      </c>
      <c r="H48" s="12">
        <v>20000</v>
      </c>
      <c r="I48" s="12"/>
      <c r="J48" s="20">
        <v>1</v>
      </c>
      <c r="K48" s="18">
        <v>1</v>
      </c>
      <c r="L48" s="21">
        <f t="shared" si="5"/>
        <v>20000</v>
      </c>
      <c r="M48" s="20"/>
      <c r="N48" s="18">
        <v>0</v>
      </c>
      <c r="O48" s="21">
        <f>F48*N48</f>
        <v>0</v>
      </c>
      <c r="P48" s="18">
        <f>C48-K48-N48</f>
        <v>0</v>
      </c>
      <c r="Q48" s="9"/>
      <c r="T48" s="58"/>
    </row>
    <row r="49" spans="1:19" ht="14.25">
      <c r="A49" s="4"/>
      <c r="B49" s="15" t="s">
        <v>52</v>
      </c>
      <c r="C49" s="8"/>
      <c r="D49" s="8"/>
      <c r="E49" s="8"/>
      <c r="F49" s="16"/>
      <c r="G49" s="26">
        <v>196000</v>
      </c>
      <c r="H49" s="26">
        <v>196000</v>
      </c>
      <c r="I49" s="26">
        <v>0</v>
      </c>
      <c r="J49" s="20"/>
      <c r="K49" s="18"/>
      <c r="L49" s="22">
        <f>SUM(L50)</f>
        <v>196000</v>
      </c>
      <c r="M49" s="20"/>
      <c r="N49" s="18"/>
      <c r="O49" s="22">
        <f>SUM(O50)</f>
        <v>0</v>
      </c>
      <c r="P49" s="9"/>
      <c r="Q49" s="22">
        <f>SUM(Q50)</f>
        <v>0</v>
      </c>
      <c r="R49" s="59"/>
      <c r="S49" s="59"/>
    </row>
    <row r="50" spans="1:20" ht="35.25" customHeight="1">
      <c r="A50" s="4">
        <v>27</v>
      </c>
      <c r="B50" s="23" t="s">
        <v>53</v>
      </c>
      <c r="C50" s="4">
        <v>1</v>
      </c>
      <c r="D50" s="4">
        <v>1</v>
      </c>
      <c r="E50" s="8"/>
      <c r="F50" s="12">
        <v>196000</v>
      </c>
      <c r="G50" s="12">
        <v>196000</v>
      </c>
      <c r="H50" s="12">
        <v>196000</v>
      </c>
      <c r="I50" s="12">
        <v>0</v>
      </c>
      <c r="J50" s="20">
        <v>1</v>
      </c>
      <c r="K50" s="18">
        <v>1</v>
      </c>
      <c r="L50" s="21">
        <f>F50*K50</f>
        <v>196000</v>
      </c>
      <c r="M50" s="20"/>
      <c r="N50" s="18">
        <v>0</v>
      </c>
      <c r="O50" s="21">
        <f>F50*N50</f>
        <v>0</v>
      </c>
      <c r="P50" s="18">
        <f>C50-K50-N50</f>
        <v>0</v>
      </c>
      <c r="Q50" s="9"/>
      <c r="S50" s="58"/>
      <c r="T50" s="58"/>
    </row>
    <row r="51" spans="1:20" s="33" customFormat="1" ht="15" customHeight="1">
      <c r="A51" s="29"/>
      <c r="B51" s="15" t="s">
        <v>54</v>
      </c>
      <c r="C51" s="30"/>
      <c r="D51" s="30"/>
      <c r="E51" s="30"/>
      <c r="F51" s="17"/>
      <c r="G51" s="17">
        <v>231100</v>
      </c>
      <c r="H51" s="17">
        <v>231100</v>
      </c>
      <c r="I51" s="17">
        <v>0</v>
      </c>
      <c r="J51" s="20"/>
      <c r="K51" s="31"/>
      <c r="L51" s="22">
        <f>SUM(L52:L55)</f>
        <v>105800</v>
      </c>
      <c r="M51" s="20"/>
      <c r="N51" s="18"/>
      <c r="O51" s="22">
        <f>SUM(O52:O55)</f>
        <v>125300</v>
      </c>
      <c r="P51" s="32"/>
      <c r="Q51" s="22">
        <f>SUM(Q52:Q55)</f>
        <v>0</v>
      </c>
      <c r="R51" s="59"/>
      <c r="S51" s="59"/>
      <c r="T51" s="61"/>
    </row>
    <row r="52" spans="1:20" ht="16.5" customHeight="1">
      <c r="A52" s="4">
        <v>28</v>
      </c>
      <c r="B52" s="23" t="s">
        <v>55</v>
      </c>
      <c r="C52" s="28">
        <v>2</v>
      </c>
      <c r="D52" s="28">
        <v>2</v>
      </c>
      <c r="E52" s="8"/>
      <c r="F52" s="12">
        <v>37800</v>
      </c>
      <c r="G52" s="12">
        <v>75600</v>
      </c>
      <c r="H52" s="12">
        <v>75600</v>
      </c>
      <c r="I52" s="12">
        <v>0</v>
      </c>
      <c r="J52" s="20">
        <v>2</v>
      </c>
      <c r="K52" s="18">
        <v>1</v>
      </c>
      <c r="L52" s="21">
        <f>F52*K52</f>
        <v>37800</v>
      </c>
      <c r="M52" s="20"/>
      <c r="N52" s="18">
        <v>1</v>
      </c>
      <c r="O52" s="21">
        <f>F52*N52</f>
        <v>37800</v>
      </c>
      <c r="P52" s="18">
        <f>C52-K52-N52</f>
        <v>0</v>
      </c>
      <c r="Q52" s="9"/>
      <c r="S52" s="58"/>
      <c r="T52" s="58"/>
    </row>
    <row r="53" spans="1:20" ht="14.25" customHeight="1">
      <c r="A53" s="4">
        <v>29</v>
      </c>
      <c r="B53" s="23" t="s">
        <v>56</v>
      </c>
      <c r="C53" s="28">
        <v>3</v>
      </c>
      <c r="D53" s="28">
        <v>3</v>
      </c>
      <c r="E53" s="8"/>
      <c r="F53" s="12">
        <v>19500</v>
      </c>
      <c r="G53" s="12">
        <v>58500</v>
      </c>
      <c r="H53" s="12">
        <v>58500</v>
      </c>
      <c r="I53" s="12">
        <v>0</v>
      </c>
      <c r="J53" s="20">
        <v>3</v>
      </c>
      <c r="K53" s="18">
        <v>1</v>
      </c>
      <c r="L53" s="21">
        <f>F53*K53</f>
        <v>19500</v>
      </c>
      <c r="M53" s="20"/>
      <c r="N53" s="18">
        <v>2</v>
      </c>
      <c r="O53" s="21">
        <f>F53*N53</f>
        <v>39000</v>
      </c>
      <c r="P53" s="18">
        <f>C53-K53-N53</f>
        <v>0</v>
      </c>
      <c r="Q53" s="9"/>
      <c r="S53" s="58"/>
      <c r="T53" s="58"/>
    </row>
    <row r="54" spans="1:20" ht="26.25" customHeight="1">
      <c r="A54" s="4">
        <v>30</v>
      </c>
      <c r="B54" s="23" t="s">
        <v>57</v>
      </c>
      <c r="C54" s="28">
        <v>2</v>
      </c>
      <c r="D54" s="28">
        <v>2</v>
      </c>
      <c r="E54" s="8"/>
      <c r="F54" s="12">
        <v>16000</v>
      </c>
      <c r="G54" s="12">
        <v>32000</v>
      </c>
      <c r="H54" s="12">
        <v>32000</v>
      </c>
      <c r="I54" s="14"/>
      <c r="J54" s="20">
        <v>2</v>
      </c>
      <c r="K54" s="18">
        <v>1</v>
      </c>
      <c r="L54" s="21">
        <f>F54*K54</f>
        <v>16000</v>
      </c>
      <c r="M54" s="20"/>
      <c r="N54" s="18">
        <v>1</v>
      </c>
      <c r="O54" s="21">
        <f>F54*N54</f>
        <v>16000</v>
      </c>
      <c r="P54" s="18">
        <f>C54-K54-N54</f>
        <v>0</v>
      </c>
      <c r="Q54" s="9"/>
      <c r="S54" s="58"/>
      <c r="T54" s="58"/>
    </row>
    <row r="55" spans="1:20" ht="14.25" customHeight="1">
      <c r="A55" s="4">
        <v>31</v>
      </c>
      <c r="B55" s="23" t="s">
        <v>58</v>
      </c>
      <c r="C55" s="28">
        <v>2</v>
      </c>
      <c r="D55" s="28">
        <v>2</v>
      </c>
      <c r="E55" s="8"/>
      <c r="F55" s="12">
        <v>32500</v>
      </c>
      <c r="G55" s="12">
        <v>65000</v>
      </c>
      <c r="H55" s="12">
        <v>65000</v>
      </c>
      <c r="I55" s="14"/>
      <c r="J55" s="20">
        <v>2</v>
      </c>
      <c r="K55" s="18">
        <v>1</v>
      </c>
      <c r="L55" s="21">
        <f>F55*K55</f>
        <v>32500</v>
      </c>
      <c r="M55" s="20"/>
      <c r="N55" s="18">
        <v>1</v>
      </c>
      <c r="O55" s="21">
        <f>F55*N55</f>
        <v>32500</v>
      </c>
      <c r="P55" s="18">
        <f>C55-K55-N55</f>
        <v>0</v>
      </c>
      <c r="Q55" s="9"/>
      <c r="S55" s="58"/>
      <c r="T55" s="58"/>
    </row>
    <row r="56" spans="1:19" ht="14.25" customHeight="1">
      <c r="A56" s="4"/>
      <c r="B56" s="15" t="s">
        <v>59</v>
      </c>
      <c r="C56" s="34"/>
      <c r="D56" s="34"/>
      <c r="E56" s="34"/>
      <c r="F56" s="35"/>
      <c r="G56" s="36">
        <v>1605389</v>
      </c>
      <c r="H56" s="36">
        <v>1438092.8</v>
      </c>
      <c r="I56" s="36">
        <v>167296.2</v>
      </c>
      <c r="J56" s="20"/>
      <c r="K56" s="18"/>
      <c r="L56" s="22">
        <f>SUM(L57:L79)</f>
        <v>654691.8</v>
      </c>
      <c r="M56" s="20"/>
      <c r="N56" s="18"/>
      <c r="O56" s="22">
        <f>SUM(O57:O79)</f>
        <v>783400.99</v>
      </c>
      <c r="P56" s="9"/>
      <c r="Q56" s="22">
        <f>SUM(Q57:Q79)</f>
        <v>167296.2</v>
      </c>
      <c r="R56" s="59"/>
      <c r="S56" s="59"/>
    </row>
    <row r="57" spans="1:20" ht="15" customHeight="1">
      <c r="A57" s="4">
        <v>32</v>
      </c>
      <c r="B57" s="23" t="s">
        <v>60</v>
      </c>
      <c r="C57" s="28">
        <v>1</v>
      </c>
      <c r="D57" s="28">
        <v>1</v>
      </c>
      <c r="E57" s="28"/>
      <c r="F57" s="12">
        <v>49560</v>
      </c>
      <c r="G57" s="12">
        <v>49560</v>
      </c>
      <c r="H57" s="12">
        <v>49560</v>
      </c>
      <c r="I57" s="37"/>
      <c r="J57" s="20">
        <v>1</v>
      </c>
      <c r="K57" s="18">
        <v>1</v>
      </c>
      <c r="L57" s="21">
        <f aca="true" t="shared" si="6" ref="L57:L79">F57*K57</f>
        <v>49560</v>
      </c>
      <c r="M57" s="20"/>
      <c r="N57" s="18">
        <v>0</v>
      </c>
      <c r="O57" s="21">
        <f aca="true" t="shared" si="7" ref="O57:O79">F57*N57</f>
        <v>0</v>
      </c>
      <c r="P57" s="18">
        <f aca="true" t="shared" si="8" ref="P57:P79">C57-K57-N57</f>
        <v>0</v>
      </c>
      <c r="Q57" s="9"/>
      <c r="S57" s="58"/>
      <c r="T57" s="58"/>
    </row>
    <row r="58" spans="1:20" ht="26.25" customHeight="1">
      <c r="A58" s="4">
        <v>33</v>
      </c>
      <c r="B58" s="23" t="s">
        <v>61</v>
      </c>
      <c r="C58" s="28">
        <v>7</v>
      </c>
      <c r="D58" s="28">
        <v>3</v>
      </c>
      <c r="E58" s="28">
        <v>4</v>
      </c>
      <c r="F58" s="12">
        <v>17515</v>
      </c>
      <c r="G58" s="12">
        <v>122605</v>
      </c>
      <c r="H58" s="12">
        <v>52545</v>
      </c>
      <c r="I58" s="12">
        <v>70060</v>
      </c>
      <c r="J58" s="20">
        <v>3</v>
      </c>
      <c r="K58" s="18">
        <v>0</v>
      </c>
      <c r="L58" s="21">
        <f t="shared" si="6"/>
        <v>0</v>
      </c>
      <c r="M58" s="20"/>
      <c r="N58" s="18">
        <v>3</v>
      </c>
      <c r="O58" s="21">
        <f t="shared" si="7"/>
        <v>52545</v>
      </c>
      <c r="P58" s="18">
        <f t="shared" si="8"/>
        <v>4</v>
      </c>
      <c r="Q58" s="12">
        <f aca="true" t="shared" si="9" ref="Q58:Q79">P58*F58</f>
        <v>70060</v>
      </c>
      <c r="S58" s="58"/>
      <c r="T58" s="58"/>
    </row>
    <row r="59" spans="1:20" ht="14.25" customHeight="1">
      <c r="A59" s="4">
        <v>34</v>
      </c>
      <c r="B59" s="23" t="s">
        <v>62</v>
      </c>
      <c r="C59" s="28">
        <v>1</v>
      </c>
      <c r="D59" s="28">
        <v>1</v>
      </c>
      <c r="E59" s="28"/>
      <c r="F59" s="12">
        <v>25205.8</v>
      </c>
      <c r="G59" s="12">
        <v>25205.8</v>
      </c>
      <c r="H59" s="12">
        <v>25205.8</v>
      </c>
      <c r="I59" s="12"/>
      <c r="J59" s="20">
        <v>1</v>
      </c>
      <c r="K59" s="18">
        <v>1</v>
      </c>
      <c r="L59" s="21">
        <f t="shared" si="6"/>
        <v>25205.8</v>
      </c>
      <c r="M59" s="20"/>
      <c r="N59" s="18">
        <v>0</v>
      </c>
      <c r="O59" s="21">
        <f t="shared" si="7"/>
        <v>0</v>
      </c>
      <c r="P59" s="18">
        <f t="shared" si="8"/>
        <v>0</v>
      </c>
      <c r="Q59" s="12">
        <f t="shared" si="9"/>
        <v>0</v>
      </c>
      <c r="S59" s="58"/>
      <c r="T59" s="58"/>
    </row>
    <row r="60" spans="1:20" ht="26.25" customHeight="1">
      <c r="A60" s="4">
        <v>35</v>
      </c>
      <c r="B60" s="23" t="s">
        <v>63</v>
      </c>
      <c r="C60" s="28">
        <v>2</v>
      </c>
      <c r="D60" s="28">
        <v>1</v>
      </c>
      <c r="E60" s="28">
        <v>1</v>
      </c>
      <c r="F60" s="12">
        <v>1870</v>
      </c>
      <c r="G60" s="12">
        <v>3740</v>
      </c>
      <c r="H60" s="12">
        <v>1870</v>
      </c>
      <c r="I60" s="12">
        <v>1870</v>
      </c>
      <c r="J60" s="20">
        <v>1</v>
      </c>
      <c r="K60" s="18">
        <v>0</v>
      </c>
      <c r="L60" s="21">
        <f t="shared" si="6"/>
        <v>0</v>
      </c>
      <c r="M60" s="20"/>
      <c r="N60" s="18">
        <v>1</v>
      </c>
      <c r="O60" s="21">
        <f t="shared" si="7"/>
        <v>1870</v>
      </c>
      <c r="P60" s="18">
        <f t="shared" si="8"/>
        <v>1</v>
      </c>
      <c r="Q60" s="12">
        <f t="shared" si="9"/>
        <v>1870</v>
      </c>
      <c r="S60" s="58"/>
      <c r="T60" s="58"/>
    </row>
    <row r="61" spans="1:20" ht="26.25" customHeight="1">
      <c r="A61" s="4">
        <v>36</v>
      </c>
      <c r="B61" s="23" t="s">
        <v>64</v>
      </c>
      <c r="C61" s="28">
        <v>14</v>
      </c>
      <c r="D61" s="28">
        <v>9</v>
      </c>
      <c r="E61" s="28" t="s">
        <v>65</v>
      </c>
      <c r="F61" s="12">
        <v>1298</v>
      </c>
      <c r="G61" s="12">
        <v>18172</v>
      </c>
      <c r="H61" s="12">
        <v>11682</v>
      </c>
      <c r="I61" s="12">
        <v>6490</v>
      </c>
      <c r="J61" s="20">
        <v>9</v>
      </c>
      <c r="K61" s="18">
        <v>0</v>
      </c>
      <c r="L61" s="21">
        <f t="shared" si="6"/>
        <v>0</v>
      </c>
      <c r="M61" s="20"/>
      <c r="N61" s="18">
        <v>9</v>
      </c>
      <c r="O61" s="21">
        <f t="shared" si="7"/>
        <v>11682</v>
      </c>
      <c r="P61" s="18">
        <f t="shared" si="8"/>
        <v>5</v>
      </c>
      <c r="Q61" s="12">
        <f t="shared" si="9"/>
        <v>6490</v>
      </c>
      <c r="S61" s="58"/>
      <c r="T61" s="58"/>
    </row>
    <row r="62" spans="1:20" ht="40.5" customHeight="1">
      <c r="A62" s="4">
        <v>37</v>
      </c>
      <c r="B62" s="23" t="s">
        <v>66</v>
      </c>
      <c r="C62" s="28">
        <v>5</v>
      </c>
      <c r="D62" s="28">
        <v>3</v>
      </c>
      <c r="E62" s="28" t="s">
        <v>31</v>
      </c>
      <c r="F62" s="12">
        <v>16638</v>
      </c>
      <c r="G62" s="12">
        <v>83190</v>
      </c>
      <c r="H62" s="12">
        <v>49914</v>
      </c>
      <c r="I62" s="12">
        <v>33276</v>
      </c>
      <c r="J62" s="20">
        <v>3</v>
      </c>
      <c r="K62" s="18">
        <v>0</v>
      </c>
      <c r="L62" s="21">
        <f t="shared" si="6"/>
        <v>0</v>
      </c>
      <c r="M62" s="20"/>
      <c r="N62" s="18">
        <v>3</v>
      </c>
      <c r="O62" s="21">
        <f t="shared" si="7"/>
        <v>49914</v>
      </c>
      <c r="P62" s="18">
        <f t="shared" si="8"/>
        <v>2</v>
      </c>
      <c r="Q62" s="12">
        <f t="shared" si="9"/>
        <v>33276</v>
      </c>
      <c r="S62" s="58"/>
      <c r="T62" s="58"/>
    </row>
    <row r="63" spans="1:20" ht="26.25" customHeight="1">
      <c r="A63" s="4">
        <v>38</v>
      </c>
      <c r="B63" s="23" t="s">
        <v>67</v>
      </c>
      <c r="C63" s="28">
        <v>2</v>
      </c>
      <c r="D63" s="28" t="s">
        <v>31</v>
      </c>
      <c r="E63" s="28">
        <v>0</v>
      </c>
      <c r="F63" s="12">
        <v>25724</v>
      </c>
      <c r="G63" s="12">
        <v>51448</v>
      </c>
      <c r="H63" s="12">
        <v>51448</v>
      </c>
      <c r="I63" s="12">
        <v>0</v>
      </c>
      <c r="J63" s="20" t="s">
        <v>31</v>
      </c>
      <c r="K63" s="18">
        <v>1</v>
      </c>
      <c r="L63" s="21">
        <f t="shared" si="6"/>
        <v>25724</v>
      </c>
      <c r="M63" s="20"/>
      <c r="N63" s="18">
        <v>1</v>
      </c>
      <c r="O63" s="21">
        <f t="shared" si="7"/>
        <v>25724</v>
      </c>
      <c r="P63" s="18">
        <f t="shared" si="8"/>
        <v>0</v>
      </c>
      <c r="Q63" s="12">
        <f t="shared" si="9"/>
        <v>0</v>
      </c>
      <c r="S63" s="58"/>
      <c r="T63" s="58"/>
    </row>
    <row r="64" spans="1:20" ht="15" customHeight="1">
      <c r="A64" s="4">
        <v>39</v>
      </c>
      <c r="B64" s="23" t="s">
        <v>68</v>
      </c>
      <c r="C64" s="28">
        <v>2</v>
      </c>
      <c r="D64" s="28" t="s">
        <v>31</v>
      </c>
      <c r="E64" s="28"/>
      <c r="F64" s="12">
        <v>6962</v>
      </c>
      <c r="G64" s="12">
        <v>13924</v>
      </c>
      <c r="H64" s="12">
        <v>13924</v>
      </c>
      <c r="I64" s="12">
        <v>0</v>
      </c>
      <c r="J64" s="20" t="s">
        <v>31</v>
      </c>
      <c r="K64" s="18">
        <v>1</v>
      </c>
      <c r="L64" s="21">
        <f t="shared" si="6"/>
        <v>6962</v>
      </c>
      <c r="M64" s="20"/>
      <c r="N64" s="18">
        <v>1</v>
      </c>
      <c r="O64" s="21">
        <f t="shared" si="7"/>
        <v>6962</v>
      </c>
      <c r="P64" s="18">
        <f t="shared" si="8"/>
        <v>0</v>
      </c>
      <c r="Q64" s="12">
        <f t="shared" si="9"/>
        <v>0</v>
      </c>
      <c r="S64" s="58"/>
      <c r="T64" s="58"/>
    </row>
    <row r="65" spans="1:20" ht="26.25" customHeight="1">
      <c r="A65" s="4">
        <v>40</v>
      </c>
      <c r="B65" s="23" t="s">
        <v>69</v>
      </c>
      <c r="C65" s="4">
        <v>4</v>
      </c>
      <c r="D65" s="4">
        <v>4</v>
      </c>
      <c r="E65" s="4"/>
      <c r="F65" s="12">
        <v>34220</v>
      </c>
      <c r="G65" s="12">
        <v>136880</v>
      </c>
      <c r="H65" s="12">
        <v>136880</v>
      </c>
      <c r="I65" s="12"/>
      <c r="J65" s="20">
        <v>4</v>
      </c>
      <c r="K65" s="18">
        <v>2</v>
      </c>
      <c r="L65" s="21">
        <f t="shared" si="6"/>
        <v>68440</v>
      </c>
      <c r="M65" s="20"/>
      <c r="N65" s="18">
        <v>2</v>
      </c>
      <c r="O65" s="21">
        <f t="shared" si="7"/>
        <v>68440</v>
      </c>
      <c r="P65" s="18">
        <f t="shared" si="8"/>
        <v>0</v>
      </c>
      <c r="Q65" s="12">
        <f t="shared" si="9"/>
        <v>0</v>
      </c>
      <c r="S65" s="58"/>
      <c r="T65" s="58"/>
    </row>
    <row r="66" spans="1:20" ht="26.25" customHeight="1">
      <c r="A66" s="4">
        <v>41</v>
      </c>
      <c r="B66" s="23" t="s">
        <v>70</v>
      </c>
      <c r="C66" s="4">
        <v>1</v>
      </c>
      <c r="D66" s="4">
        <v>1</v>
      </c>
      <c r="E66" s="4"/>
      <c r="F66" s="12">
        <v>31742</v>
      </c>
      <c r="G66" s="12">
        <v>31742</v>
      </c>
      <c r="H66" s="12">
        <v>31742</v>
      </c>
      <c r="I66" s="12"/>
      <c r="J66" s="20">
        <v>1</v>
      </c>
      <c r="K66" s="18">
        <v>0</v>
      </c>
      <c r="L66" s="21">
        <f t="shared" si="6"/>
        <v>0</v>
      </c>
      <c r="M66" s="20"/>
      <c r="N66" s="18">
        <v>1</v>
      </c>
      <c r="O66" s="21">
        <f t="shared" si="7"/>
        <v>31742</v>
      </c>
      <c r="P66" s="18">
        <f t="shared" si="8"/>
        <v>0</v>
      </c>
      <c r="Q66" s="12">
        <f t="shared" si="9"/>
        <v>0</v>
      </c>
      <c r="S66" s="58"/>
      <c r="T66" s="58"/>
    </row>
    <row r="67" spans="1:20" ht="14.25" customHeight="1">
      <c r="A67" s="4">
        <v>42</v>
      </c>
      <c r="B67" s="23" t="s">
        <v>71</v>
      </c>
      <c r="C67" s="4">
        <v>1</v>
      </c>
      <c r="D67" s="4">
        <v>1</v>
      </c>
      <c r="E67" s="4"/>
      <c r="F67" s="12">
        <v>11378</v>
      </c>
      <c r="G67" s="12">
        <v>11378</v>
      </c>
      <c r="H67" s="12">
        <v>11378</v>
      </c>
      <c r="I67" s="12"/>
      <c r="J67" s="20">
        <v>1</v>
      </c>
      <c r="K67" s="18">
        <v>0</v>
      </c>
      <c r="L67" s="21">
        <f t="shared" si="6"/>
        <v>0</v>
      </c>
      <c r="M67" s="20"/>
      <c r="N67" s="18">
        <v>1</v>
      </c>
      <c r="O67" s="21">
        <f t="shared" si="7"/>
        <v>11378</v>
      </c>
      <c r="P67" s="18">
        <f t="shared" si="8"/>
        <v>0</v>
      </c>
      <c r="Q67" s="12">
        <f t="shared" si="9"/>
        <v>0</v>
      </c>
      <c r="S67" s="58"/>
      <c r="T67" s="58"/>
    </row>
    <row r="68" spans="1:20" ht="14.25" customHeight="1">
      <c r="A68" s="4">
        <v>43</v>
      </c>
      <c r="B68" s="23" t="s">
        <v>72</v>
      </c>
      <c r="C68" s="28">
        <v>1</v>
      </c>
      <c r="D68" s="28">
        <v>1</v>
      </c>
      <c r="E68" s="28"/>
      <c r="F68" s="12">
        <v>68799.99</v>
      </c>
      <c r="G68" s="12">
        <v>68800</v>
      </c>
      <c r="H68" s="38">
        <v>68800</v>
      </c>
      <c r="I68" s="12"/>
      <c r="J68" s="20">
        <v>1</v>
      </c>
      <c r="K68" s="18">
        <v>0</v>
      </c>
      <c r="L68" s="21">
        <f t="shared" si="6"/>
        <v>0</v>
      </c>
      <c r="M68" s="20"/>
      <c r="N68" s="18">
        <v>1</v>
      </c>
      <c r="O68" s="39">
        <f t="shared" si="7"/>
        <v>68799.99</v>
      </c>
      <c r="P68" s="18">
        <f t="shared" si="8"/>
        <v>0</v>
      </c>
      <c r="Q68" s="12">
        <f t="shared" si="9"/>
        <v>0</v>
      </c>
      <c r="S68" s="58"/>
      <c r="T68" s="58"/>
    </row>
    <row r="69" spans="1:20" ht="14.25" customHeight="1">
      <c r="A69" s="4">
        <v>44</v>
      </c>
      <c r="B69" s="23" t="s">
        <v>73</v>
      </c>
      <c r="C69" s="28">
        <v>1</v>
      </c>
      <c r="D69" s="28">
        <v>1</v>
      </c>
      <c r="E69" s="28"/>
      <c r="F69" s="12">
        <v>80500</v>
      </c>
      <c r="G69" s="12">
        <v>80500</v>
      </c>
      <c r="H69" s="12">
        <v>80500</v>
      </c>
      <c r="I69" s="12">
        <v>0</v>
      </c>
      <c r="J69" s="20">
        <v>1</v>
      </c>
      <c r="K69" s="18">
        <v>1</v>
      </c>
      <c r="L69" s="21">
        <f t="shared" si="6"/>
        <v>80500</v>
      </c>
      <c r="M69" s="20"/>
      <c r="N69" s="18">
        <v>0</v>
      </c>
      <c r="O69" s="21">
        <f t="shared" si="7"/>
        <v>0</v>
      </c>
      <c r="P69" s="18">
        <f t="shared" si="8"/>
        <v>0</v>
      </c>
      <c r="Q69" s="12">
        <f t="shared" si="9"/>
        <v>0</v>
      </c>
      <c r="S69" s="58"/>
      <c r="T69" s="58"/>
    </row>
    <row r="70" spans="1:20" ht="14.25" customHeight="1">
      <c r="A70" s="4">
        <v>45</v>
      </c>
      <c r="B70" s="23" t="s">
        <v>74</v>
      </c>
      <c r="C70" s="28">
        <v>2</v>
      </c>
      <c r="D70" s="28">
        <v>2</v>
      </c>
      <c r="E70" s="28"/>
      <c r="F70" s="12">
        <v>3900</v>
      </c>
      <c r="G70" s="12">
        <v>7800</v>
      </c>
      <c r="H70" s="12">
        <v>7800</v>
      </c>
      <c r="I70" s="12">
        <v>0</v>
      </c>
      <c r="J70" s="20">
        <v>2</v>
      </c>
      <c r="K70" s="18">
        <v>1</v>
      </c>
      <c r="L70" s="21">
        <f t="shared" si="6"/>
        <v>3900</v>
      </c>
      <c r="M70" s="20"/>
      <c r="N70" s="18">
        <v>1</v>
      </c>
      <c r="O70" s="21">
        <f t="shared" si="7"/>
        <v>3900</v>
      </c>
      <c r="P70" s="18">
        <f t="shared" si="8"/>
        <v>0</v>
      </c>
      <c r="Q70" s="12">
        <f t="shared" si="9"/>
        <v>0</v>
      </c>
      <c r="S70" s="58"/>
      <c r="T70" s="58"/>
    </row>
    <row r="71" spans="1:20" ht="26.25" customHeight="1">
      <c r="A71" s="4">
        <v>46</v>
      </c>
      <c r="B71" s="23" t="s">
        <v>75</v>
      </c>
      <c r="C71" s="28">
        <v>3</v>
      </c>
      <c r="D71" s="28">
        <v>2</v>
      </c>
      <c r="E71" s="28">
        <v>1</v>
      </c>
      <c r="F71" s="12">
        <v>47100</v>
      </c>
      <c r="G71" s="12">
        <v>141300</v>
      </c>
      <c r="H71" s="12">
        <v>94200</v>
      </c>
      <c r="I71" s="12">
        <v>47100</v>
      </c>
      <c r="J71" s="20">
        <v>2</v>
      </c>
      <c r="K71" s="18">
        <v>0</v>
      </c>
      <c r="L71" s="21">
        <f t="shared" si="6"/>
        <v>0</v>
      </c>
      <c r="M71" s="20"/>
      <c r="N71" s="18">
        <v>2</v>
      </c>
      <c r="O71" s="21">
        <f t="shared" si="7"/>
        <v>94200</v>
      </c>
      <c r="P71" s="18">
        <f t="shared" si="8"/>
        <v>1</v>
      </c>
      <c r="Q71" s="12">
        <f t="shared" si="9"/>
        <v>47100</v>
      </c>
      <c r="S71" s="58"/>
      <c r="T71" s="58"/>
    </row>
    <row r="72" spans="1:20" ht="14.25" customHeight="1">
      <c r="A72" s="4">
        <v>47</v>
      </c>
      <c r="B72" s="23" t="s">
        <v>76</v>
      </c>
      <c r="C72" s="28">
        <v>2</v>
      </c>
      <c r="D72" s="28">
        <v>1</v>
      </c>
      <c r="E72" s="28">
        <v>1</v>
      </c>
      <c r="F72" s="12">
        <v>665</v>
      </c>
      <c r="G72" s="12">
        <v>1330</v>
      </c>
      <c r="H72" s="12">
        <v>665</v>
      </c>
      <c r="I72" s="12">
        <v>665</v>
      </c>
      <c r="J72" s="20">
        <v>1</v>
      </c>
      <c r="K72" s="18">
        <v>0</v>
      </c>
      <c r="L72" s="21">
        <f t="shared" si="6"/>
        <v>0</v>
      </c>
      <c r="M72" s="20"/>
      <c r="N72" s="18">
        <v>1</v>
      </c>
      <c r="O72" s="21">
        <f t="shared" si="7"/>
        <v>665</v>
      </c>
      <c r="P72" s="18">
        <f t="shared" si="8"/>
        <v>1</v>
      </c>
      <c r="Q72" s="12">
        <f t="shared" si="9"/>
        <v>665</v>
      </c>
      <c r="S72" s="58"/>
      <c r="T72" s="58"/>
    </row>
    <row r="73" spans="1:20" ht="54.75" customHeight="1">
      <c r="A73" s="4">
        <v>48</v>
      </c>
      <c r="B73" s="23" t="s">
        <v>77</v>
      </c>
      <c r="C73" s="28">
        <v>1</v>
      </c>
      <c r="D73" s="28" t="s">
        <v>32</v>
      </c>
      <c r="E73" s="28"/>
      <c r="F73" s="12">
        <v>81600</v>
      </c>
      <c r="G73" s="12">
        <v>81600</v>
      </c>
      <c r="H73" s="12">
        <v>81600</v>
      </c>
      <c r="I73" s="12"/>
      <c r="J73" s="40">
        <v>1</v>
      </c>
      <c r="K73" s="18">
        <v>1</v>
      </c>
      <c r="L73" s="21">
        <f t="shared" si="6"/>
        <v>81600</v>
      </c>
      <c r="M73" s="40"/>
      <c r="N73" s="18">
        <v>0</v>
      </c>
      <c r="O73" s="21">
        <f t="shared" si="7"/>
        <v>0</v>
      </c>
      <c r="P73" s="18">
        <f t="shared" si="8"/>
        <v>0</v>
      </c>
      <c r="Q73" s="12">
        <f t="shared" si="9"/>
        <v>0</v>
      </c>
      <c r="S73" s="58"/>
      <c r="T73" s="58"/>
    </row>
    <row r="74" spans="1:20" ht="26.25" customHeight="1">
      <c r="A74" s="4">
        <v>49</v>
      </c>
      <c r="B74" s="23" t="s">
        <v>78</v>
      </c>
      <c r="C74" s="28">
        <v>1</v>
      </c>
      <c r="D74" s="4">
        <v>1</v>
      </c>
      <c r="E74" s="8"/>
      <c r="F74" s="12">
        <v>28320</v>
      </c>
      <c r="G74" s="12">
        <v>28320</v>
      </c>
      <c r="H74" s="12">
        <v>28320</v>
      </c>
      <c r="I74" s="12"/>
      <c r="J74" s="20">
        <v>1</v>
      </c>
      <c r="K74" s="18">
        <v>0</v>
      </c>
      <c r="L74" s="21">
        <f t="shared" si="6"/>
        <v>0</v>
      </c>
      <c r="M74" s="20"/>
      <c r="N74" s="18">
        <v>1</v>
      </c>
      <c r="O74" s="21">
        <f t="shared" si="7"/>
        <v>28320</v>
      </c>
      <c r="P74" s="18">
        <f t="shared" si="8"/>
        <v>0</v>
      </c>
      <c r="Q74" s="12">
        <f t="shared" si="9"/>
        <v>0</v>
      </c>
      <c r="S74" s="58"/>
      <c r="T74" s="58"/>
    </row>
    <row r="75" spans="1:20" ht="14.25" customHeight="1">
      <c r="A75" s="4">
        <v>50</v>
      </c>
      <c r="B75" s="23" t="s">
        <v>79</v>
      </c>
      <c r="C75" s="28">
        <v>1</v>
      </c>
      <c r="D75" s="28">
        <v>1</v>
      </c>
      <c r="E75" s="8"/>
      <c r="F75" s="12">
        <v>25000</v>
      </c>
      <c r="G75" s="12">
        <v>25000</v>
      </c>
      <c r="H75" s="12">
        <v>25000</v>
      </c>
      <c r="I75" s="12"/>
      <c r="J75" s="20">
        <v>1</v>
      </c>
      <c r="K75" s="18">
        <v>1</v>
      </c>
      <c r="L75" s="21">
        <f t="shared" si="6"/>
        <v>25000</v>
      </c>
      <c r="M75" s="20"/>
      <c r="N75" s="18">
        <v>0</v>
      </c>
      <c r="O75" s="21">
        <f t="shared" si="7"/>
        <v>0</v>
      </c>
      <c r="P75" s="18">
        <f t="shared" si="8"/>
        <v>0</v>
      </c>
      <c r="Q75" s="12">
        <f t="shared" si="9"/>
        <v>0</v>
      </c>
      <c r="S75" s="58"/>
      <c r="T75" s="58"/>
    </row>
    <row r="76" spans="1:20" ht="14.25" customHeight="1">
      <c r="A76" s="4">
        <v>51</v>
      </c>
      <c r="B76" s="23" t="s">
        <v>80</v>
      </c>
      <c r="C76" s="28">
        <v>2</v>
      </c>
      <c r="D76" s="28">
        <v>2</v>
      </c>
      <c r="E76" s="28"/>
      <c r="F76" s="12">
        <v>287800</v>
      </c>
      <c r="G76" s="12">
        <v>575600</v>
      </c>
      <c r="H76" s="12">
        <v>575600</v>
      </c>
      <c r="I76" s="12">
        <v>0</v>
      </c>
      <c r="J76" s="20">
        <v>2</v>
      </c>
      <c r="K76" s="18">
        <v>1</v>
      </c>
      <c r="L76" s="21">
        <f t="shared" si="6"/>
        <v>287800</v>
      </c>
      <c r="M76" s="20"/>
      <c r="N76" s="18">
        <v>1</v>
      </c>
      <c r="O76" s="21">
        <f t="shared" si="7"/>
        <v>287800</v>
      </c>
      <c r="P76" s="18">
        <f t="shared" si="8"/>
        <v>0</v>
      </c>
      <c r="Q76" s="12">
        <f t="shared" si="9"/>
        <v>0</v>
      </c>
      <c r="S76" s="58"/>
      <c r="T76" s="58"/>
    </row>
    <row r="77" spans="1:20" ht="14.25" customHeight="1">
      <c r="A77" s="4">
        <v>52</v>
      </c>
      <c r="B77" s="23" t="s">
        <v>81</v>
      </c>
      <c r="C77" s="28">
        <v>1</v>
      </c>
      <c r="D77" s="28">
        <v>1</v>
      </c>
      <c r="E77" s="28"/>
      <c r="F77" s="12">
        <v>35400</v>
      </c>
      <c r="G77" s="12">
        <v>35400</v>
      </c>
      <c r="H77" s="12">
        <v>35400</v>
      </c>
      <c r="I77" s="12"/>
      <c r="J77" s="20">
        <v>1</v>
      </c>
      <c r="K77" s="18">
        <v>0</v>
      </c>
      <c r="L77" s="21">
        <f t="shared" si="6"/>
        <v>0</v>
      </c>
      <c r="M77" s="20"/>
      <c r="N77" s="18">
        <v>1</v>
      </c>
      <c r="O77" s="21">
        <f t="shared" si="7"/>
        <v>35400</v>
      </c>
      <c r="P77" s="18">
        <f t="shared" si="8"/>
        <v>0</v>
      </c>
      <c r="Q77" s="12">
        <f t="shared" si="9"/>
        <v>0</v>
      </c>
      <c r="S77" s="58"/>
      <c r="T77" s="58"/>
    </row>
    <row r="78" spans="1:20" ht="14.25" customHeight="1">
      <c r="A78" s="4">
        <v>53</v>
      </c>
      <c r="B78" s="23" t="s">
        <v>82</v>
      </c>
      <c r="C78" s="28">
        <v>2</v>
      </c>
      <c r="D78" s="28"/>
      <c r="E78" s="28">
        <v>2</v>
      </c>
      <c r="F78" s="12">
        <v>3917.6</v>
      </c>
      <c r="G78" s="12">
        <v>7835.2</v>
      </c>
      <c r="H78" s="12">
        <v>0</v>
      </c>
      <c r="I78" s="12">
        <v>7835.2</v>
      </c>
      <c r="J78" s="20">
        <v>0</v>
      </c>
      <c r="K78" s="18">
        <v>0</v>
      </c>
      <c r="L78" s="21">
        <f t="shared" si="6"/>
        <v>0</v>
      </c>
      <c r="M78" s="20"/>
      <c r="N78" s="18">
        <v>0</v>
      </c>
      <c r="O78" s="21">
        <f t="shared" si="7"/>
        <v>0</v>
      </c>
      <c r="P78" s="18">
        <f t="shared" si="8"/>
        <v>2</v>
      </c>
      <c r="Q78" s="12">
        <f t="shared" si="9"/>
        <v>7835.2</v>
      </c>
      <c r="S78" s="58"/>
      <c r="T78" s="58"/>
    </row>
    <row r="79" spans="1:20" ht="40.5" customHeight="1">
      <c r="A79" s="4">
        <v>54</v>
      </c>
      <c r="B79" s="23" t="s">
        <v>83</v>
      </c>
      <c r="C79" s="28">
        <v>1</v>
      </c>
      <c r="D79" s="28">
        <v>1</v>
      </c>
      <c r="E79" s="6"/>
      <c r="F79" s="41">
        <v>4059</v>
      </c>
      <c r="G79" s="41">
        <v>4059</v>
      </c>
      <c r="H79" s="12">
        <v>4059</v>
      </c>
      <c r="I79" s="41"/>
      <c r="J79" s="20">
        <v>1</v>
      </c>
      <c r="K79" s="18">
        <v>0</v>
      </c>
      <c r="L79" s="21">
        <f t="shared" si="6"/>
        <v>0</v>
      </c>
      <c r="M79" s="20"/>
      <c r="N79" s="18">
        <v>1</v>
      </c>
      <c r="O79" s="21">
        <f t="shared" si="7"/>
        <v>4059</v>
      </c>
      <c r="P79" s="18">
        <f t="shared" si="8"/>
        <v>0</v>
      </c>
      <c r="Q79" s="12">
        <f t="shared" si="9"/>
        <v>0</v>
      </c>
      <c r="S79" s="58"/>
      <c r="T79" s="58"/>
    </row>
    <row r="80" spans="1:19" ht="18" customHeight="1">
      <c r="A80" s="104">
        <v>55</v>
      </c>
      <c r="B80" s="42" t="s">
        <v>144</v>
      </c>
      <c r="C80" s="8"/>
      <c r="D80" s="8"/>
      <c r="E80" s="8"/>
      <c r="F80" s="16"/>
      <c r="G80" s="43">
        <v>148700</v>
      </c>
      <c r="H80" s="36">
        <v>107850</v>
      </c>
      <c r="I80" s="36">
        <v>40850</v>
      </c>
      <c r="J80" s="20"/>
      <c r="K80" s="18"/>
      <c r="L80" s="22">
        <f>SUM(L81:L85)</f>
        <v>54759.96</v>
      </c>
      <c r="M80" s="20"/>
      <c r="N80" s="18"/>
      <c r="O80" s="22">
        <f>SUM(O81:O85)</f>
        <v>53089.990000000005</v>
      </c>
      <c r="P80" s="9"/>
      <c r="Q80" s="22">
        <f>SUM(Q81:Q85)</f>
        <v>40850.01</v>
      </c>
      <c r="R80" s="59"/>
      <c r="S80" s="59"/>
    </row>
    <row r="81" spans="1:20" ht="14.25" customHeight="1">
      <c r="A81" s="105"/>
      <c r="B81" s="23" t="s">
        <v>84</v>
      </c>
      <c r="C81" s="6" t="s">
        <v>31</v>
      </c>
      <c r="D81" s="28">
        <v>1</v>
      </c>
      <c r="E81" s="28">
        <v>1</v>
      </c>
      <c r="F81" s="41">
        <v>3900.01</v>
      </c>
      <c r="G81" s="44">
        <v>7800</v>
      </c>
      <c r="H81" s="44">
        <v>3900</v>
      </c>
      <c r="I81" s="44">
        <v>3900</v>
      </c>
      <c r="J81" s="20">
        <v>1</v>
      </c>
      <c r="K81" s="18">
        <v>0</v>
      </c>
      <c r="L81" s="21">
        <f>F81*K81</f>
        <v>0</v>
      </c>
      <c r="M81" s="20"/>
      <c r="N81" s="18">
        <v>1</v>
      </c>
      <c r="O81" s="39">
        <f>F81*N81</f>
        <v>3900.01</v>
      </c>
      <c r="P81" s="18">
        <f>C81-K81-N81</f>
        <v>1</v>
      </c>
      <c r="Q81" s="38">
        <f>P81*F81</f>
        <v>3900.01</v>
      </c>
      <c r="S81" s="58"/>
      <c r="T81" s="58"/>
    </row>
    <row r="82" spans="1:20" ht="26.25" customHeight="1">
      <c r="A82" s="105"/>
      <c r="B82" s="23" t="s">
        <v>85</v>
      </c>
      <c r="C82" s="6" t="s">
        <v>26</v>
      </c>
      <c r="D82" s="28">
        <v>7</v>
      </c>
      <c r="E82" s="28">
        <v>2</v>
      </c>
      <c r="F82" s="41">
        <v>13689.99</v>
      </c>
      <c r="G82" s="44">
        <v>123210</v>
      </c>
      <c r="H82" s="44">
        <v>95830</v>
      </c>
      <c r="I82" s="44">
        <v>27380</v>
      </c>
      <c r="J82" s="20">
        <v>7</v>
      </c>
      <c r="K82" s="18">
        <v>4</v>
      </c>
      <c r="L82" s="39">
        <f>F82*K82</f>
        <v>54759.96</v>
      </c>
      <c r="M82" s="20"/>
      <c r="N82" s="18">
        <v>3</v>
      </c>
      <c r="O82" s="39">
        <f>F82*N82</f>
        <v>41069.97</v>
      </c>
      <c r="P82" s="18">
        <f>C82-K82-N82</f>
        <v>2</v>
      </c>
      <c r="Q82" s="38">
        <f>P82*F82</f>
        <v>27379.98</v>
      </c>
      <c r="S82" s="58"/>
      <c r="T82" s="58"/>
    </row>
    <row r="83" spans="1:22" ht="14.25" customHeight="1">
      <c r="A83" s="105"/>
      <c r="B83" s="23" t="s">
        <v>86</v>
      </c>
      <c r="C83" s="6" t="s">
        <v>32</v>
      </c>
      <c r="D83" s="28">
        <v>1</v>
      </c>
      <c r="E83" s="28"/>
      <c r="F83" s="41">
        <v>3500</v>
      </c>
      <c r="G83" s="44">
        <v>3500</v>
      </c>
      <c r="H83" s="44">
        <v>3500</v>
      </c>
      <c r="I83" s="44"/>
      <c r="J83" s="20">
        <v>1</v>
      </c>
      <c r="K83" s="18">
        <v>0</v>
      </c>
      <c r="L83" s="21">
        <f>F83*K83</f>
        <v>0</v>
      </c>
      <c r="M83" s="20"/>
      <c r="N83" s="18">
        <v>1</v>
      </c>
      <c r="O83" s="39">
        <f>F83*N83</f>
        <v>3500</v>
      </c>
      <c r="P83" s="18">
        <f>C83-K83-N83</f>
        <v>0</v>
      </c>
      <c r="Q83" s="38">
        <f>P83*F83</f>
        <v>0</v>
      </c>
      <c r="S83" s="58"/>
      <c r="T83" s="58"/>
      <c r="U83" s="81"/>
      <c r="V83" s="82"/>
    </row>
    <row r="84" spans="1:20" ht="14.25" customHeight="1">
      <c r="A84" s="105"/>
      <c r="B84" s="23" t="s">
        <v>87</v>
      </c>
      <c r="C84" s="6" t="s">
        <v>31</v>
      </c>
      <c r="D84" s="28">
        <v>1</v>
      </c>
      <c r="E84" s="28">
        <v>1</v>
      </c>
      <c r="F84" s="41">
        <v>4620.01</v>
      </c>
      <c r="G84" s="44">
        <v>9240</v>
      </c>
      <c r="H84" s="44">
        <v>4620</v>
      </c>
      <c r="I84" s="44">
        <v>4620</v>
      </c>
      <c r="J84" s="20">
        <v>1</v>
      </c>
      <c r="K84" s="18">
        <v>0</v>
      </c>
      <c r="L84" s="21">
        <f>F84*K84</f>
        <v>0</v>
      </c>
      <c r="M84" s="20"/>
      <c r="N84" s="18">
        <v>1</v>
      </c>
      <c r="O84" s="39">
        <f>F84*N84</f>
        <v>4620.01</v>
      </c>
      <c r="P84" s="18">
        <f>C84-K84-N84</f>
        <v>1</v>
      </c>
      <c r="Q84" s="38">
        <f>P84*F84</f>
        <v>4620.01</v>
      </c>
      <c r="S84" s="58"/>
      <c r="T84" s="58"/>
    </row>
    <row r="85" spans="1:20" ht="26.25" customHeight="1">
      <c r="A85" s="106"/>
      <c r="B85" s="23" t="s">
        <v>88</v>
      </c>
      <c r="C85" s="6" t="s">
        <v>32</v>
      </c>
      <c r="D85" s="6"/>
      <c r="E85" s="28">
        <v>1</v>
      </c>
      <c r="F85" s="41">
        <v>4950.01</v>
      </c>
      <c r="G85" s="44">
        <v>4950</v>
      </c>
      <c r="H85" s="44"/>
      <c r="I85" s="44">
        <v>4950</v>
      </c>
      <c r="J85" s="20">
        <v>0</v>
      </c>
      <c r="K85" s="18">
        <v>0</v>
      </c>
      <c r="L85" s="21">
        <f>F85*K85</f>
        <v>0</v>
      </c>
      <c r="M85" s="20"/>
      <c r="N85" s="18">
        <v>0</v>
      </c>
      <c r="O85" s="39">
        <f>I85*N85</f>
        <v>0</v>
      </c>
      <c r="P85" s="18">
        <f>C85-K85-N85</f>
        <v>1</v>
      </c>
      <c r="Q85" s="38">
        <f>P85*F85</f>
        <v>4950.01</v>
      </c>
      <c r="S85" s="58"/>
      <c r="T85" s="58"/>
    </row>
    <row r="86" spans="1:19" ht="14.25" customHeight="1">
      <c r="A86" s="101" t="s">
        <v>89</v>
      </c>
      <c r="B86" s="45" t="s">
        <v>145</v>
      </c>
      <c r="C86" s="8"/>
      <c r="D86" s="8"/>
      <c r="E86" s="8"/>
      <c r="F86" s="16"/>
      <c r="G86" s="36">
        <v>1111233</v>
      </c>
      <c r="H86" s="36">
        <v>635679</v>
      </c>
      <c r="I86" s="36">
        <v>475554</v>
      </c>
      <c r="J86" s="20"/>
      <c r="K86" s="18"/>
      <c r="L86" s="22">
        <f>SUM(L87:L119)</f>
        <v>146180</v>
      </c>
      <c r="M86" s="20"/>
      <c r="N86" s="18"/>
      <c r="O86" s="22">
        <f>SUM(O87:O119)</f>
        <v>489499</v>
      </c>
      <c r="P86" s="9"/>
      <c r="Q86" s="22">
        <f>SUM(Q87:Q119)</f>
        <v>475554</v>
      </c>
      <c r="R86" s="59"/>
      <c r="S86" s="59"/>
    </row>
    <row r="87" spans="1:20" ht="15" customHeight="1">
      <c r="A87" s="102"/>
      <c r="B87" s="63" t="s">
        <v>90</v>
      </c>
      <c r="C87" s="25" t="s">
        <v>65</v>
      </c>
      <c r="D87" s="4">
        <v>3</v>
      </c>
      <c r="E87" s="4">
        <v>2</v>
      </c>
      <c r="F87" s="13">
        <v>6272</v>
      </c>
      <c r="G87" s="41">
        <v>31360</v>
      </c>
      <c r="H87" s="44">
        <v>18816</v>
      </c>
      <c r="I87" s="44">
        <v>12544</v>
      </c>
      <c r="J87" s="20">
        <v>3</v>
      </c>
      <c r="K87" s="18">
        <v>0</v>
      </c>
      <c r="L87" s="21">
        <f aca="true" t="shared" si="10" ref="L87:L119">F87*K87</f>
        <v>0</v>
      </c>
      <c r="M87" s="20"/>
      <c r="N87" s="18">
        <v>3</v>
      </c>
      <c r="O87" s="21">
        <f aca="true" t="shared" si="11" ref="O87:O119">F87*N87</f>
        <v>18816</v>
      </c>
      <c r="P87" s="18">
        <f aca="true" t="shared" si="12" ref="P87:P119">C87-K87-N87</f>
        <v>2</v>
      </c>
      <c r="Q87" s="12">
        <f aca="true" t="shared" si="13" ref="Q87:Q119">P87*F87</f>
        <v>12544</v>
      </c>
      <c r="S87" s="58"/>
      <c r="T87" s="58"/>
    </row>
    <row r="88" spans="1:20" ht="15" customHeight="1">
      <c r="A88" s="102"/>
      <c r="B88" s="63" t="s">
        <v>91</v>
      </c>
      <c r="C88" s="25" t="s">
        <v>27</v>
      </c>
      <c r="D88" s="25" t="s">
        <v>27</v>
      </c>
      <c r="E88" s="4"/>
      <c r="F88" s="13">
        <v>9820</v>
      </c>
      <c r="G88" s="41">
        <v>39280</v>
      </c>
      <c r="H88" s="44">
        <v>39280</v>
      </c>
      <c r="I88" s="44">
        <v>0</v>
      </c>
      <c r="J88" s="20" t="s">
        <v>27</v>
      </c>
      <c r="K88" s="18">
        <v>0</v>
      </c>
      <c r="L88" s="21">
        <f t="shared" si="10"/>
        <v>0</v>
      </c>
      <c r="M88" s="20"/>
      <c r="N88" s="18">
        <v>4</v>
      </c>
      <c r="O88" s="21">
        <f t="shared" si="11"/>
        <v>39280</v>
      </c>
      <c r="P88" s="18">
        <f t="shared" si="12"/>
        <v>0</v>
      </c>
      <c r="Q88" s="12">
        <f t="shared" si="13"/>
        <v>0</v>
      </c>
      <c r="S88" s="58"/>
      <c r="T88" s="58"/>
    </row>
    <row r="89" spans="1:20" ht="13.5" customHeight="1">
      <c r="A89" s="102"/>
      <c r="B89" s="63" t="s">
        <v>92</v>
      </c>
      <c r="C89" s="25" t="s">
        <v>93</v>
      </c>
      <c r="D89" s="25" t="s">
        <v>93</v>
      </c>
      <c r="E89" s="4"/>
      <c r="F89" s="13">
        <v>6450</v>
      </c>
      <c r="G89" s="41">
        <v>38700</v>
      </c>
      <c r="H89" s="44">
        <v>38700</v>
      </c>
      <c r="I89" s="44">
        <v>0</v>
      </c>
      <c r="J89" s="20" t="s">
        <v>93</v>
      </c>
      <c r="K89" s="18">
        <v>0</v>
      </c>
      <c r="L89" s="21">
        <f t="shared" si="10"/>
        <v>0</v>
      </c>
      <c r="M89" s="20"/>
      <c r="N89" s="18">
        <v>6</v>
      </c>
      <c r="O89" s="21">
        <f t="shared" si="11"/>
        <v>38700</v>
      </c>
      <c r="P89" s="18">
        <f t="shared" si="12"/>
        <v>0</v>
      </c>
      <c r="Q89" s="12">
        <f t="shared" si="13"/>
        <v>0</v>
      </c>
      <c r="S89" s="58"/>
      <c r="T89" s="58"/>
    </row>
    <row r="90" spans="1:20" ht="15" customHeight="1">
      <c r="A90" s="102"/>
      <c r="B90" s="63" t="s">
        <v>94</v>
      </c>
      <c r="C90" s="25" t="s">
        <v>95</v>
      </c>
      <c r="D90" s="4">
        <v>6</v>
      </c>
      <c r="E90" s="4">
        <v>2</v>
      </c>
      <c r="F90" s="13">
        <v>7540</v>
      </c>
      <c r="G90" s="41">
        <v>60320</v>
      </c>
      <c r="H90" s="44">
        <v>45240</v>
      </c>
      <c r="I90" s="44">
        <v>15080</v>
      </c>
      <c r="J90" s="20">
        <v>6</v>
      </c>
      <c r="K90" s="18">
        <v>1</v>
      </c>
      <c r="L90" s="21">
        <f t="shared" si="10"/>
        <v>7540</v>
      </c>
      <c r="M90" s="20"/>
      <c r="N90" s="18">
        <v>5</v>
      </c>
      <c r="O90" s="21">
        <f t="shared" si="11"/>
        <v>37700</v>
      </c>
      <c r="P90" s="18">
        <f t="shared" si="12"/>
        <v>2</v>
      </c>
      <c r="Q90" s="12">
        <f t="shared" si="13"/>
        <v>15080</v>
      </c>
      <c r="S90" s="58"/>
      <c r="T90" s="58"/>
    </row>
    <row r="91" spans="1:20" ht="15" customHeight="1">
      <c r="A91" s="102"/>
      <c r="B91" s="23" t="s">
        <v>96</v>
      </c>
      <c r="C91" s="25" t="s">
        <v>27</v>
      </c>
      <c r="D91" s="4">
        <v>2</v>
      </c>
      <c r="E91" s="4">
        <v>2</v>
      </c>
      <c r="F91" s="13">
        <v>7110</v>
      </c>
      <c r="G91" s="41">
        <v>28440</v>
      </c>
      <c r="H91" s="44">
        <v>14220</v>
      </c>
      <c r="I91" s="44">
        <v>14220</v>
      </c>
      <c r="J91" s="20">
        <v>2</v>
      </c>
      <c r="K91" s="18">
        <v>1</v>
      </c>
      <c r="L91" s="21">
        <f t="shared" si="10"/>
        <v>7110</v>
      </c>
      <c r="M91" s="20"/>
      <c r="N91" s="18">
        <v>1</v>
      </c>
      <c r="O91" s="21">
        <f t="shared" si="11"/>
        <v>7110</v>
      </c>
      <c r="P91" s="18">
        <f t="shared" si="12"/>
        <v>2</v>
      </c>
      <c r="Q91" s="12">
        <f t="shared" si="13"/>
        <v>14220</v>
      </c>
      <c r="S91" s="58"/>
      <c r="T91" s="58"/>
    </row>
    <row r="92" spans="1:20" ht="15" customHeight="1">
      <c r="A92" s="102"/>
      <c r="B92" s="23" t="s">
        <v>97</v>
      </c>
      <c r="C92" s="25" t="s">
        <v>27</v>
      </c>
      <c r="D92" s="4">
        <v>2</v>
      </c>
      <c r="E92" s="4">
        <v>2</v>
      </c>
      <c r="F92" s="13">
        <v>7840</v>
      </c>
      <c r="G92" s="41">
        <v>31360</v>
      </c>
      <c r="H92" s="44">
        <v>15680</v>
      </c>
      <c r="I92" s="44">
        <v>15680</v>
      </c>
      <c r="J92" s="20">
        <v>2</v>
      </c>
      <c r="K92" s="18">
        <v>2</v>
      </c>
      <c r="L92" s="21">
        <f t="shared" si="10"/>
        <v>15680</v>
      </c>
      <c r="M92" s="20"/>
      <c r="N92" s="18">
        <v>0</v>
      </c>
      <c r="O92" s="21">
        <f t="shared" si="11"/>
        <v>0</v>
      </c>
      <c r="P92" s="18">
        <f t="shared" si="12"/>
        <v>2</v>
      </c>
      <c r="Q92" s="12">
        <f t="shared" si="13"/>
        <v>15680</v>
      </c>
      <c r="S92" s="58"/>
      <c r="T92" s="58"/>
    </row>
    <row r="93" spans="1:20" ht="16.5" customHeight="1">
      <c r="A93" s="102"/>
      <c r="B93" s="23" t="s">
        <v>98</v>
      </c>
      <c r="C93" s="25" t="s">
        <v>99</v>
      </c>
      <c r="D93" s="4">
        <v>5</v>
      </c>
      <c r="E93" s="4">
        <v>2</v>
      </c>
      <c r="F93" s="13">
        <v>6900</v>
      </c>
      <c r="G93" s="41">
        <v>48300</v>
      </c>
      <c r="H93" s="44">
        <v>34500</v>
      </c>
      <c r="I93" s="44">
        <v>13800</v>
      </c>
      <c r="J93" s="20">
        <v>5</v>
      </c>
      <c r="K93" s="18">
        <v>1</v>
      </c>
      <c r="L93" s="21">
        <f t="shared" si="10"/>
        <v>6900</v>
      </c>
      <c r="M93" s="20"/>
      <c r="N93" s="18">
        <v>4</v>
      </c>
      <c r="O93" s="21">
        <f t="shared" si="11"/>
        <v>27600</v>
      </c>
      <c r="P93" s="18">
        <f t="shared" si="12"/>
        <v>2</v>
      </c>
      <c r="Q93" s="12">
        <f t="shared" si="13"/>
        <v>13800</v>
      </c>
      <c r="S93" s="58"/>
      <c r="T93" s="58"/>
    </row>
    <row r="94" spans="1:20" ht="15" customHeight="1">
      <c r="A94" s="102"/>
      <c r="B94" s="23" t="s">
        <v>100</v>
      </c>
      <c r="C94" s="25" t="s">
        <v>95</v>
      </c>
      <c r="D94" s="4">
        <v>4</v>
      </c>
      <c r="E94" s="4">
        <v>4</v>
      </c>
      <c r="F94" s="13">
        <v>5800</v>
      </c>
      <c r="G94" s="41">
        <v>46400</v>
      </c>
      <c r="H94" s="44">
        <v>23200</v>
      </c>
      <c r="I94" s="44">
        <v>23200</v>
      </c>
      <c r="J94" s="20">
        <v>4</v>
      </c>
      <c r="K94" s="18">
        <v>4</v>
      </c>
      <c r="L94" s="21">
        <f t="shared" si="10"/>
        <v>23200</v>
      </c>
      <c r="M94" s="20"/>
      <c r="N94" s="18">
        <v>0</v>
      </c>
      <c r="O94" s="21">
        <f t="shared" si="11"/>
        <v>0</v>
      </c>
      <c r="P94" s="18">
        <f t="shared" si="12"/>
        <v>4</v>
      </c>
      <c r="Q94" s="12">
        <f t="shared" si="13"/>
        <v>23200</v>
      </c>
      <c r="S94" s="58"/>
      <c r="T94" s="58"/>
    </row>
    <row r="95" spans="1:20" ht="15" customHeight="1">
      <c r="A95" s="102"/>
      <c r="B95" s="23" t="s">
        <v>101</v>
      </c>
      <c r="C95" s="25" t="s">
        <v>102</v>
      </c>
      <c r="D95" s="4">
        <v>20</v>
      </c>
      <c r="E95" s="4">
        <v>3</v>
      </c>
      <c r="F95" s="13">
        <v>4360</v>
      </c>
      <c r="G95" s="41">
        <v>100280</v>
      </c>
      <c r="H95" s="44">
        <v>87200</v>
      </c>
      <c r="I95" s="44">
        <v>13080</v>
      </c>
      <c r="J95" s="20">
        <v>20</v>
      </c>
      <c r="K95" s="18">
        <v>6</v>
      </c>
      <c r="L95" s="21">
        <f t="shared" si="10"/>
        <v>26160</v>
      </c>
      <c r="M95" s="20"/>
      <c r="N95" s="18">
        <v>14</v>
      </c>
      <c r="O95" s="21">
        <f t="shared" si="11"/>
        <v>61040</v>
      </c>
      <c r="P95" s="18">
        <f t="shared" si="12"/>
        <v>3</v>
      </c>
      <c r="Q95" s="12">
        <f t="shared" si="13"/>
        <v>13080</v>
      </c>
      <c r="S95" s="58"/>
      <c r="T95" s="58"/>
    </row>
    <row r="96" spans="1:20" ht="14.25" customHeight="1">
      <c r="A96" s="102"/>
      <c r="B96" s="23" t="s">
        <v>103</v>
      </c>
      <c r="C96" s="25" t="s">
        <v>65</v>
      </c>
      <c r="D96" s="4">
        <v>2</v>
      </c>
      <c r="E96" s="4">
        <v>3</v>
      </c>
      <c r="F96" s="13">
        <v>10000</v>
      </c>
      <c r="G96" s="41">
        <v>50000</v>
      </c>
      <c r="H96" s="44">
        <v>20000</v>
      </c>
      <c r="I96" s="44">
        <v>30000</v>
      </c>
      <c r="J96" s="20">
        <v>2</v>
      </c>
      <c r="K96" s="18">
        <v>1</v>
      </c>
      <c r="L96" s="21">
        <f t="shared" si="10"/>
        <v>10000</v>
      </c>
      <c r="M96" s="20"/>
      <c r="N96" s="18">
        <v>1</v>
      </c>
      <c r="O96" s="21">
        <f t="shared" si="11"/>
        <v>10000</v>
      </c>
      <c r="P96" s="18">
        <f t="shared" si="12"/>
        <v>3</v>
      </c>
      <c r="Q96" s="12">
        <f t="shared" si="13"/>
        <v>30000</v>
      </c>
      <c r="S96" s="58"/>
      <c r="T96" s="58"/>
    </row>
    <row r="97" spans="1:20" ht="14.25" customHeight="1">
      <c r="A97" s="102"/>
      <c r="B97" s="46" t="s">
        <v>104</v>
      </c>
      <c r="C97" s="25" t="s">
        <v>31</v>
      </c>
      <c r="D97" s="4">
        <v>2</v>
      </c>
      <c r="E97" s="4"/>
      <c r="F97" s="13">
        <v>5870</v>
      </c>
      <c r="G97" s="41">
        <v>11740</v>
      </c>
      <c r="H97" s="44">
        <v>11740</v>
      </c>
      <c r="I97" s="41"/>
      <c r="J97" s="20">
        <v>2</v>
      </c>
      <c r="K97" s="18">
        <v>0</v>
      </c>
      <c r="L97" s="21">
        <f t="shared" si="10"/>
        <v>0</v>
      </c>
      <c r="M97" s="20"/>
      <c r="N97" s="18">
        <v>2</v>
      </c>
      <c r="O97" s="21">
        <f t="shared" si="11"/>
        <v>11740</v>
      </c>
      <c r="P97" s="18">
        <f t="shared" si="12"/>
        <v>0</v>
      </c>
      <c r="Q97" s="12">
        <f t="shared" si="13"/>
        <v>0</v>
      </c>
      <c r="S97" s="58"/>
      <c r="T97" s="58"/>
    </row>
    <row r="98" spans="1:20" ht="14.25" customHeight="1">
      <c r="A98" s="102"/>
      <c r="B98" s="63" t="s">
        <v>105</v>
      </c>
      <c r="C98" s="25" t="s">
        <v>106</v>
      </c>
      <c r="D98" s="4">
        <v>4</v>
      </c>
      <c r="E98" s="4">
        <v>13</v>
      </c>
      <c r="F98" s="13">
        <v>6900</v>
      </c>
      <c r="G98" s="41">
        <v>117300</v>
      </c>
      <c r="H98" s="44">
        <v>27600</v>
      </c>
      <c r="I98" s="44">
        <v>89700</v>
      </c>
      <c r="J98" s="20">
        <v>4</v>
      </c>
      <c r="K98" s="18">
        <v>2</v>
      </c>
      <c r="L98" s="21">
        <f t="shared" si="10"/>
        <v>13800</v>
      </c>
      <c r="M98" s="20"/>
      <c r="N98" s="18">
        <v>2</v>
      </c>
      <c r="O98" s="21">
        <f t="shared" si="11"/>
        <v>13800</v>
      </c>
      <c r="P98" s="18">
        <f t="shared" si="12"/>
        <v>13</v>
      </c>
      <c r="Q98" s="12">
        <f t="shared" si="13"/>
        <v>89700</v>
      </c>
      <c r="S98" s="58"/>
      <c r="T98" s="58"/>
    </row>
    <row r="99" spans="1:20" ht="14.25" customHeight="1">
      <c r="A99" s="102"/>
      <c r="B99" s="46" t="s">
        <v>104</v>
      </c>
      <c r="C99" s="25" t="s">
        <v>31</v>
      </c>
      <c r="D99" s="4">
        <v>2</v>
      </c>
      <c r="E99" s="4"/>
      <c r="F99" s="13">
        <v>5170</v>
      </c>
      <c r="G99" s="41">
        <v>10340</v>
      </c>
      <c r="H99" s="44">
        <v>10340</v>
      </c>
      <c r="I99" s="41"/>
      <c r="J99" s="20">
        <v>2</v>
      </c>
      <c r="K99" s="18">
        <v>0</v>
      </c>
      <c r="L99" s="21">
        <f t="shared" si="10"/>
        <v>0</v>
      </c>
      <c r="M99" s="20"/>
      <c r="N99" s="18">
        <v>2</v>
      </c>
      <c r="O99" s="21">
        <f t="shared" si="11"/>
        <v>10340</v>
      </c>
      <c r="P99" s="18">
        <f t="shared" si="12"/>
        <v>0</v>
      </c>
      <c r="Q99" s="12">
        <f t="shared" si="13"/>
        <v>0</v>
      </c>
      <c r="S99" s="58"/>
      <c r="T99" s="58"/>
    </row>
    <row r="100" spans="1:20" ht="15" customHeight="1">
      <c r="A100" s="102"/>
      <c r="B100" s="46" t="s">
        <v>107</v>
      </c>
      <c r="C100" s="25" t="s">
        <v>24</v>
      </c>
      <c r="D100" s="4">
        <v>8</v>
      </c>
      <c r="E100" s="4">
        <v>4</v>
      </c>
      <c r="F100" s="13">
        <v>850</v>
      </c>
      <c r="G100" s="41">
        <v>10200</v>
      </c>
      <c r="H100" s="41">
        <v>6800</v>
      </c>
      <c r="I100" s="44">
        <v>3400</v>
      </c>
      <c r="J100" s="20">
        <v>8</v>
      </c>
      <c r="K100" s="18">
        <v>2</v>
      </c>
      <c r="L100" s="21">
        <f t="shared" si="10"/>
        <v>1700</v>
      </c>
      <c r="M100" s="20"/>
      <c r="N100" s="18">
        <v>6</v>
      </c>
      <c r="O100" s="21">
        <f t="shared" si="11"/>
        <v>5100</v>
      </c>
      <c r="P100" s="18">
        <f t="shared" si="12"/>
        <v>4</v>
      </c>
      <c r="Q100" s="12">
        <f t="shared" si="13"/>
        <v>3400</v>
      </c>
      <c r="S100" s="58"/>
      <c r="T100" s="58"/>
    </row>
    <row r="101" spans="1:20" ht="14.25" customHeight="1">
      <c r="A101" s="102"/>
      <c r="B101" s="46" t="s">
        <v>108</v>
      </c>
      <c r="C101" s="25" t="s">
        <v>109</v>
      </c>
      <c r="D101" s="4">
        <v>8</v>
      </c>
      <c r="E101" s="4">
        <v>11</v>
      </c>
      <c r="F101" s="13">
        <v>4330</v>
      </c>
      <c r="G101" s="41">
        <v>82270</v>
      </c>
      <c r="H101" s="44">
        <v>34640</v>
      </c>
      <c r="I101" s="44">
        <v>47630</v>
      </c>
      <c r="J101" s="20">
        <v>8</v>
      </c>
      <c r="K101" s="18">
        <v>0</v>
      </c>
      <c r="L101" s="21">
        <f t="shared" si="10"/>
        <v>0</v>
      </c>
      <c r="M101" s="20"/>
      <c r="N101" s="18">
        <v>8</v>
      </c>
      <c r="O101" s="21">
        <f t="shared" si="11"/>
        <v>34640</v>
      </c>
      <c r="P101" s="18">
        <f t="shared" si="12"/>
        <v>11</v>
      </c>
      <c r="Q101" s="12">
        <f t="shared" si="13"/>
        <v>47630</v>
      </c>
      <c r="S101" s="58"/>
      <c r="T101" s="58"/>
    </row>
    <row r="102" spans="1:20" ht="16.5" customHeight="1">
      <c r="A102" s="102"/>
      <c r="B102" s="64" t="s">
        <v>110</v>
      </c>
      <c r="C102" s="25" t="s">
        <v>31</v>
      </c>
      <c r="D102" s="4">
        <v>1</v>
      </c>
      <c r="E102" s="4">
        <v>1</v>
      </c>
      <c r="F102" s="13">
        <v>23140</v>
      </c>
      <c r="G102" s="41">
        <v>46280</v>
      </c>
      <c r="H102" s="44">
        <v>23140</v>
      </c>
      <c r="I102" s="44">
        <v>23140</v>
      </c>
      <c r="J102" s="20">
        <v>1</v>
      </c>
      <c r="K102" s="18">
        <v>0</v>
      </c>
      <c r="L102" s="21">
        <f t="shared" si="10"/>
        <v>0</v>
      </c>
      <c r="M102" s="20"/>
      <c r="N102" s="18">
        <v>1</v>
      </c>
      <c r="O102" s="21">
        <f t="shared" si="11"/>
        <v>23140</v>
      </c>
      <c r="P102" s="18">
        <f t="shared" si="12"/>
        <v>1</v>
      </c>
      <c r="Q102" s="12">
        <f t="shared" si="13"/>
        <v>23140</v>
      </c>
      <c r="S102" s="58"/>
      <c r="T102" s="58"/>
    </row>
    <row r="103" spans="1:20" ht="14.25" customHeight="1">
      <c r="A103" s="102"/>
      <c r="B103" s="23" t="s">
        <v>111</v>
      </c>
      <c r="C103" s="25" t="s">
        <v>112</v>
      </c>
      <c r="D103" s="4">
        <v>18</v>
      </c>
      <c r="E103" s="4">
        <v>20</v>
      </c>
      <c r="F103" s="13">
        <v>590</v>
      </c>
      <c r="G103" s="41">
        <v>22420</v>
      </c>
      <c r="H103" s="44">
        <v>10620</v>
      </c>
      <c r="I103" s="44">
        <v>11800</v>
      </c>
      <c r="J103" s="20">
        <v>18</v>
      </c>
      <c r="K103" s="18">
        <v>7</v>
      </c>
      <c r="L103" s="21">
        <f t="shared" si="10"/>
        <v>4130</v>
      </c>
      <c r="M103" s="20"/>
      <c r="N103" s="18">
        <v>11</v>
      </c>
      <c r="O103" s="21">
        <f t="shared" si="11"/>
        <v>6490</v>
      </c>
      <c r="P103" s="18">
        <f t="shared" si="12"/>
        <v>20</v>
      </c>
      <c r="Q103" s="12">
        <f t="shared" si="13"/>
        <v>11800</v>
      </c>
      <c r="S103" s="58"/>
      <c r="T103" s="58"/>
    </row>
    <row r="104" spans="1:20" ht="14.25" customHeight="1">
      <c r="A104" s="102"/>
      <c r="B104" s="23" t="s">
        <v>113</v>
      </c>
      <c r="C104" s="25" t="s">
        <v>93</v>
      </c>
      <c r="D104" s="4">
        <v>4</v>
      </c>
      <c r="E104" s="4">
        <v>2</v>
      </c>
      <c r="F104" s="13">
        <v>1440</v>
      </c>
      <c r="G104" s="41">
        <v>8640</v>
      </c>
      <c r="H104" s="44">
        <v>5760</v>
      </c>
      <c r="I104" s="44">
        <v>2880</v>
      </c>
      <c r="J104" s="20">
        <v>4</v>
      </c>
      <c r="K104" s="18">
        <v>2</v>
      </c>
      <c r="L104" s="21">
        <f t="shared" si="10"/>
        <v>2880</v>
      </c>
      <c r="M104" s="20"/>
      <c r="N104" s="18">
        <v>2</v>
      </c>
      <c r="O104" s="21">
        <f t="shared" si="11"/>
        <v>2880</v>
      </c>
      <c r="P104" s="18">
        <f t="shared" si="12"/>
        <v>2</v>
      </c>
      <c r="Q104" s="12">
        <f t="shared" si="13"/>
        <v>2880</v>
      </c>
      <c r="S104" s="58"/>
      <c r="T104" s="58"/>
    </row>
    <row r="105" spans="1:20" ht="14.25" customHeight="1">
      <c r="A105" s="102"/>
      <c r="B105" s="23" t="s">
        <v>114</v>
      </c>
      <c r="C105" s="25" t="s">
        <v>115</v>
      </c>
      <c r="D105" s="4">
        <v>8</v>
      </c>
      <c r="E105" s="4">
        <v>8</v>
      </c>
      <c r="F105" s="13">
        <v>1830</v>
      </c>
      <c r="G105" s="41">
        <v>29280</v>
      </c>
      <c r="H105" s="44">
        <v>14640</v>
      </c>
      <c r="I105" s="44">
        <v>14640</v>
      </c>
      <c r="J105" s="20">
        <v>8</v>
      </c>
      <c r="K105" s="18">
        <v>5</v>
      </c>
      <c r="L105" s="21">
        <f t="shared" si="10"/>
        <v>9150</v>
      </c>
      <c r="M105" s="20"/>
      <c r="N105" s="18">
        <v>3</v>
      </c>
      <c r="O105" s="21">
        <f t="shared" si="11"/>
        <v>5490</v>
      </c>
      <c r="P105" s="18">
        <f t="shared" si="12"/>
        <v>8</v>
      </c>
      <c r="Q105" s="12">
        <f t="shared" si="13"/>
        <v>14640</v>
      </c>
      <c r="S105" s="58"/>
      <c r="T105" s="58"/>
    </row>
    <row r="106" spans="1:20" ht="14.25" customHeight="1">
      <c r="A106" s="102"/>
      <c r="B106" s="63" t="s">
        <v>116</v>
      </c>
      <c r="C106" s="25" t="s">
        <v>65</v>
      </c>
      <c r="D106" s="4">
        <v>3</v>
      </c>
      <c r="E106" s="4">
        <v>2</v>
      </c>
      <c r="F106" s="13">
        <v>1210</v>
      </c>
      <c r="G106" s="41">
        <v>6050</v>
      </c>
      <c r="H106" s="44">
        <v>3630</v>
      </c>
      <c r="I106" s="44">
        <v>2420</v>
      </c>
      <c r="J106" s="20">
        <v>3</v>
      </c>
      <c r="K106" s="18">
        <v>0</v>
      </c>
      <c r="L106" s="21">
        <f t="shared" si="10"/>
        <v>0</v>
      </c>
      <c r="M106" s="20"/>
      <c r="N106" s="18">
        <v>3</v>
      </c>
      <c r="O106" s="21">
        <f t="shared" si="11"/>
        <v>3630</v>
      </c>
      <c r="P106" s="18">
        <f t="shared" si="12"/>
        <v>2</v>
      </c>
      <c r="Q106" s="12">
        <f t="shared" si="13"/>
        <v>2420</v>
      </c>
      <c r="S106" s="58"/>
      <c r="T106" s="58"/>
    </row>
    <row r="107" spans="1:20" ht="15">
      <c r="A107" s="102"/>
      <c r="B107" s="46" t="s">
        <v>117</v>
      </c>
      <c r="C107" s="4">
        <v>7</v>
      </c>
      <c r="D107" s="25">
        <v>3</v>
      </c>
      <c r="E107" s="25">
        <v>4</v>
      </c>
      <c r="F107" s="13">
        <v>600</v>
      </c>
      <c r="G107" s="41">
        <v>4200</v>
      </c>
      <c r="H107" s="41">
        <v>1800</v>
      </c>
      <c r="I107" s="41">
        <v>2400</v>
      </c>
      <c r="J107" s="20">
        <v>3</v>
      </c>
      <c r="K107" s="18">
        <v>3</v>
      </c>
      <c r="L107" s="21">
        <f t="shared" si="10"/>
        <v>1800</v>
      </c>
      <c r="M107" s="20"/>
      <c r="N107" s="18">
        <v>0</v>
      </c>
      <c r="O107" s="21">
        <f t="shared" si="11"/>
        <v>0</v>
      </c>
      <c r="P107" s="18">
        <f t="shared" si="12"/>
        <v>4</v>
      </c>
      <c r="Q107" s="12">
        <f t="shared" si="13"/>
        <v>2400</v>
      </c>
      <c r="S107" s="58"/>
      <c r="T107" s="58"/>
    </row>
    <row r="108" spans="1:20" ht="14.25" customHeight="1">
      <c r="A108" s="102"/>
      <c r="B108" s="63" t="s">
        <v>118</v>
      </c>
      <c r="C108" s="25">
        <v>6</v>
      </c>
      <c r="D108" s="25" t="s">
        <v>27</v>
      </c>
      <c r="E108" s="25" t="s">
        <v>31</v>
      </c>
      <c r="F108" s="47">
        <v>5249</v>
      </c>
      <c r="G108" s="41">
        <v>31494</v>
      </c>
      <c r="H108" s="41">
        <v>20996</v>
      </c>
      <c r="I108" s="41">
        <v>10498</v>
      </c>
      <c r="J108" s="20" t="s">
        <v>27</v>
      </c>
      <c r="K108" s="18">
        <v>0</v>
      </c>
      <c r="L108" s="21">
        <f t="shared" si="10"/>
        <v>0</v>
      </c>
      <c r="M108" s="20"/>
      <c r="N108" s="18">
        <v>4</v>
      </c>
      <c r="O108" s="21">
        <f t="shared" si="11"/>
        <v>20996</v>
      </c>
      <c r="P108" s="18">
        <f t="shared" si="12"/>
        <v>2</v>
      </c>
      <c r="Q108" s="12">
        <f t="shared" si="13"/>
        <v>10498</v>
      </c>
      <c r="S108" s="58"/>
      <c r="T108" s="58"/>
    </row>
    <row r="109" spans="1:20" ht="14.25" customHeight="1">
      <c r="A109" s="102"/>
      <c r="B109" s="23" t="s">
        <v>119</v>
      </c>
      <c r="C109" s="25">
        <v>7</v>
      </c>
      <c r="D109" s="25">
        <v>3</v>
      </c>
      <c r="E109" s="25">
        <v>4</v>
      </c>
      <c r="F109" s="47" t="s">
        <v>120</v>
      </c>
      <c r="G109" s="41">
        <v>56889</v>
      </c>
      <c r="H109" s="41">
        <v>24381</v>
      </c>
      <c r="I109" s="41">
        <v>32508</v>
      </c>
      <c r="J109" s="20">
        <v>3</v>
      </c>
      <c r="K109" s="18">
        <v>0</v>
      </c>
      <c r="L109" s="21">
        <f t="shared" si="10"/>
        <v>0</v>
      </c>
      <c r="M109" s="20"/>
      <c r="N109" s="18">
        <v>3</v>
      </c>
      <c r="O109" s="21">
        <f t="shared" si="11"/>
        <v>24381</v>
      </c>
      <c r="P109" s="18">
        <f t="shared" si="12"/>
        <v>4</v>
      </c>
      <c r="Q109" s="12">
        <f t="shared" si="13"/>
        <v>32508</v>
      </c>
      <c r="S109" s="58"/>
      <c r="T109" s="58"/>
    </row>
    <row r="110" spans="1:20" ht="40.5" customHeight="1">
      <c r="A110" s="102"/>
      <c r="B110" s="23" t="s">
        <v>121</v>
      </c>
      <c r="C110" s="25" t="s">
        <v>99</v>
      </c>
      <c r="D110" s="25">
        <v>3</v>
      </c>
      <c r="E110" s="25">
        <v>4</v>
      </c>
      <c r="F110" s="47" t="s">
        <v>122</v>
      </c>
      <c r="G110" s="41">
        <v>22582</v>
      </c>
      <c r="H110" s="41">
        <v>9678</v>
      </c>
      <c r="I110" s="41">
        <v>12904</v>
      </c>
      <c r="J110" s="20">
        <v>3</v>
      </c>
      <c r="K110" s="18">
        <v>0</v>
      </c>
      <c r="L110" s="21">
        <f t="shared" si="10"/>
        <v>0</v>
      </c>
      <c r="M110" s="20"/>
      <c r="N110" s="18">
        <v>3</v>
      </c>
      <c r="O110" s="21">
        <f t="shared" si="11"/>
        <v>9678</v>
      </c>
      <c r="P110" s="18">
        <f t="shared" si="12"/>
        <v>4</v>
      </c>
      <c r="Q110" s="12">
        <f t="shared" si="13"/>
        <v>12904</v>
      </c>
      <c r="S110" s="58"/>
      <c r="T110" s="58"/>
    </row>
    <row r="111" spans="1:20" ht="14.25" customHeight="1">
      <c r="A111" s="102"/>
      <c r="B111" s="23" t="s">
        <v>123</v>
      </c>
      <c r="C111" s="25" t="s">
        <v>95</v>
      </c>
      <c r="D111" s="25">
        <v>4</v>
      </c>
      <c r="E111" s="25">
        <v>4</v>
      </c>
      <c r="F111" s="47" t="s">
        <v>124</v>
      </c>
      <c r="G111" s="41">
        <v>20880</v>
      </c>
      <c r="H111" s="41">
        <v>10440</v>
      </c>
      <c r="I111" s="41">
        <v>10440</v>
      </c>
      <c r="J111" s="20">
        <v>4</v>
      </c>
      <c r="K111" s="18">
        <v>0</v>
      </c>
      <c r="L111" s="21">
        <f t="shared" si="10"/>
        <v>0</v>
      </c>
      <c r="M111" s="20"/>
      <c r="N111" s="18">
        <v>4</v>
      </c>
      <c r="O111" s="21">
        <f t="shared" si="11"/>
        <v>10440</v>
      </c>
      <c r="P111" s="18">
        <f t="shared" si="12"/>
        <v>4</v>
      </c>
      <c r="Q111" s="12">
        <f t="shared" si="13"/>
        <v>10440</v>
      </c>
      <c r="S111" s="58"/>
      <c r="T111" s="58"/>
    </row>
    <row r="112" spans="1:20" ht="14.25" customHeight="1">
      <c r="A112" s="102"/>
      <c r="B112" s="23" t="s">
        <v>125</v>
      </c>
      <c r="C112" s="25" t="s">
        <v>27</v>
      </c>
      <c r="D112" s="25">
        <v>2</v>
      </c>
      <c r="E112" s="25">
        <v>2</v>
      </c>
      <c r="F112" s="47" t="s">
        <v>126</v>
      </c>
      <c r="G112" s="41">
        <v>36356</v>
      </c>
      <c r="H112" s="41">
        <v>18178</v>
      </c>
      <c r="I112" s="41">
        <v>18178</v>
      </c>
      <c r="J112" s="20">
        <v>2</v>
      </c>
      <c r="K112" s="18">
        <v>0</v>
      </c>
      <c r="L112" s="21">
        <f t="shared" si="10"/>
        <v>0</v>
      </c>
      <c r="M112" s="20"/>
      <c r="N112" s="18">
        <v>2</v>
      </c>
      <c r="O112" s="21">
        <f t="shared" si="11"/>
        <v>18178</v>
      </c>
      <c r="P112" s="18">
        <f t="shared" si="12"/>
        <v>2</v>
      </c>
      <c r="Q112" s="12">
        <f t="shared" si="13"/>
        <v>18178</v>
      </c>
      <c r="S112" s="58"/>
      <c r="T112" s="58"/>
    </row>
    <row r="113" spans="1:20" ht="14.25" customHeight="1">
      <c r="A113" s="102"/>
      <c r="B113" s="23" t="s">
        <v>127</v>
      </c>
      <c r="C113" s="25" t="s">
        <v>31</v>
      </c>
      <c r="D113" s="25"/>
      <c r="E113" s="25" t="s">
        <v>31</v>
      </c>
      <c r="F113" s="47" t="s">
        <v>128</v>
      </c>
      <c r="G113" s="41">
        <v>24932</v>
      </c>
      <c r="H113" s="14"/>
      <c r="I113" s="41">
        <v>24932</v>
      </c>
      <c r="J113" s="20">
        <v>0</v>
      </c>
      <c r="K113" s="18">
        <v>0</v>
      </c>
      <c r="L113" s="21">
        <f t="shared" si="10"/>
        <v>0</v>
      </c>
      <c r="M113" s="20"/>
      <c r="N113" s="18">
        <v>0</v>
      </c>
      <c r="O113" s="21">
        <f t="shared" si="11"/>
        <v>0</v>
      </c>
      <c r="P113" s="18">
        <f t="shared" si="12"/>
        <v>2</v>
      </c>
      <c r="Q113" s="12">
        <f t="shared" si="13"/>
        <v>24932</v>
      </c>
      <c r="S113" s="58"/>
      <c r="T113" s="58"/>
    </row>
    <row r="114" spans="1:20" ht="14.25" customHeight="1">
      <c r="A114" s="102"/>
      <c r="B114" s="23" t="s">
        <v>129</v>
      </c>
      <c r="C114" s="4">
        <v>2</v>
      </c>
      <c r="D114" s="4">
        <v>1</v>
      </c>
      <c r="E114" s="4">
        <v>1</v>
      </c>
      <c r="F114" s="13">
        <v>4200</v>
      </c>
      <c r="G114" s="41">
        <v>8400</v>
      </c>
      <c r="H114" s="41">
        <v>4200</v>
      </c>
      <c r="I114" s="41">
        <v>4200</v>
      </c>
      <c r="J114" s="20">
        <v>1</v>
      </c>
      <c r="K114" s="18">
        <v>0</v>
      </c>
      <c r="L114" s="21">
        <f t="shared" si="10"/>
        <v>0</v>
      </c>
      <c r="M114" s="20"/>
      <c r="N114" s="18">
        <v>1</v>
      </c>
      <c r="O114" s="21">
        <f t="shared" si="11"/>
        <v>4200</v>
      </c>
      <c r="P114" s="18">
        <f t="shared" si="12"/>
        <v>1</v>
      </c>
      <c r="Q114" s="12">
        <f t="shared" si="13"/>
        <v>4200</v>
      </c>
      <c r="S114" s="58"/>
      <c r="T114" s="58"/>
    </row>
    <row r="115" spans="1:20" ht="14.25" customHeight="1">
      <c r="A115" s="102"/>
      <c r="B115" s="23" t="s">
        <v>130</v>
      </c>
      <c r="C115" s="25" t="s">
        <v>131</v>
      </c>
      <c r="D115" s="4">
        <v>8</v>
      </c>
      <c r="E115" s="4">
        <v>3</v>
      </c>
      <c r="F115" s="13">
        <v>2600</v>
      </c>
      <c r="G115" s="41">
        <v>28600</v>
      </c>
      <c r="H115" s="41">
        <v>20800</v>
      </c>
      <c r="I115" s="41">
        <v>7800</v>
      </c>
      <c r="J115" s="20">
        <v>8</v>
      </c>
      <c r="K115" s="18">
        <v>3</v>
      </c>
      <c r="L115" s="21">
        <f t="shared" si="10"/>
        <v>7800</v>
      </c>
      <c r="M115" s="20"/>
      <c r="N115" s="18">
        <v>5</v>
      </c>
      <c r="O115" s="21">
        <f t="shared" si="11"/>
        <v>13000</v>
      </c>
      <c r="P115" s="18">
        <f t="shared" si="12"/>
        <v>3</v>
      </c>
      <c r="Q115" s="12">
        <f t="shared" si="13"/>
        <v>7800</v>
      </c>
      <c r="S115" s="58"/>
      <c r="T115" s="58"/>
    </row>
    <row r="116" spans="1:20" ht="14.25" customHeight="1">
      <c r="A116" s="102"/>
      <c r="B116" s="23" t="s">
        <v>132</v>
      </c>
      <c r="C116" s="25" t="s">
        <v>133</v>
      </c>
      <c r="D116" s="4">
        <v>2</v>
      </c>
      <c r="E116" s="4">
        <v>1</v>
      </c>
      <c r="F116" s="13">
        <v>3380</v>
      </c>
      <c r="G116" s="41">
        <v>10140</v>
      </c>
      <c r="H116" s="41">
        <v>6760</v>
      </c>
      <c r="I116" s="41">
        <v>3380</v>
      </c>
      <c r="J116" s="20">
        <v>2</v>
      </c>
      <c r="K116" s="18">
        <v>1</v>
      </c>
      <c r="L116" s="21">
        <f t="shared" si="10"/>
        <v>3380</v>
      </c>
      <c r="M116" s="20"/>
      <c r="N116" s="18">
        <v>1</v>
      </c>
      <c r="O116" s="21">
        <f t="shared" si="11"/>
        <v>3380</v>
      </c>
      <c r="P116" s="18">
        <f t="shared" si="12"/>
        <v>1</v>
      </c>
      <c r="Q116" s="12">
        <f t="shared" si="13"/>
        <v>3380</v>
      </c>
      <c r="S116" s="58"/>
      <c r="T116" s="58"/>
    </row>
    <row r="117" spans="1:20" ht="14.25" customHeight="1">
      <c r="A117" s="102"/>
      <c r="B117" s="23" t="s">
        <v>130</v>
      </c>
      <c r="C117" s="25" t="s">
        <v>65</v>
      </c>
      <c r="D117" s="4">
        <v>3</v>
      </c>
      <c r="E117" s="4">
        <v>2</v>
      </c>
      <c r="F117" s="13">
        <v>2600</v>
      </c>
      <c r="G117" s="41">
        <v>13000</v>
      </c>
      <c r="H117" s="41">
        <v>7800</v>
      </c>
      <c r="I117" s="41">
        <v>5200</v>
      </c>
      <c r="J117" s="20">
        <v>3</v>
      </c>
      <c r="K117" s="18">
        <v>0</v>
      </c>
      <c r="L117" s="21">
        <f t="shared" si="10"/>
        <v>0</v>
      </c>
      <c r="M117" s="20"/>
      <c r="N117" s="18">
        <v>3</v>
      </c>
      <c r="O117" s="21">
        <f t="shared" si="11"/>
        <v>7800</v>
      </c>
      <c r="P117" s="18">
        <f t="shared" si="12"/>
        <v>2</v>
      </c>
      <c r="Q117" s="12">
        <f t="shared" si="13"/>
        <v>5200</v>
      </c>
      <c r="S117" s="58"/>
      <c r="T117" s="58"/>
    </row>
    <row r="118" spans="1:20" ht="14.25" customHeight="1">
      <c r="A118" s="102"/>
      <c r="B118" s="23" t="s">
        <v>134</v>
      </c>
      <c r="C118" s="25" t="s">
        <v>93</v>
      </c>
      <c r="D118" s="4">
        <v>4</v>
      </c>
      <c r="E118" s="4">
        <v>2</v>
      </c>
      <c r="F118" s="13">
        <v>4950</v>
      </c>
      <c r="G118" s="41">
        <v>29700</v>
      </c>
      <c r="H118" s="41">
        <v>19800</v>
      </c>
      <c r="I118" s="41">
        <v>9900</v>
      </c>
      <c r="J118" s="20">
        <v>4</v>
      </c>
      <c r="K118" s="18">
        <v>1</v>
      </c>
      <c r="L118" s="21">
        <f t="shared" si="10"/>
        <v>4950</v>
      </c>
      <c r="M118" s="20"/>
      <c r="N118" s="18">
        <v>3</v>
      </c>
      <c r="O118" s="21">
        <f t="shared" si="11"/>
        <v>14850</v>
      </c>
      <c r="P118" s="18">
        <f t="shared" si="12"/>
        <v>2</v>
      </c>
      <c r="Q118" s="12">
        <f t="shared" si="13"/>
        <v>9900</v>
      </c>
      <c r="S118" s="58"/>
      <c r="T118" s="58"/>
    </row>
    <row r="119" spans="1:20" ht="14.25" customHeight="1">
      <c r="A119" s="103"/>
      <c r="B119" s="23" t="s">
        <v>135</v>
      </c>
      <c r="C119" s="25" t="s">
        <v>32</v>
      </c>
      <c r="D119" s="4">
        <v>1</v>
      </c>
      <c r="E119" s="4"/>
      <c r="F119" s="13">
        <v>5100</v>
      </c>
      <c r="G119" s="41">
        <v>5100</v>
      </c>
      <c r="H119" s="41">
        <v>5100</v>
      </c>
      <c r="I119" s="41"/>
      <c r="J119" s="20">
        <v>1</v>
      </c>
      <c r="K119" s="18">
        <v>0</v>
      </c>
      <c r="L119" s="21">
        <f t="shared" si="10"/>
        <v>0</v>
      </c>
      <c r="M119" s="20"/>
      <c r="N119" s="18">
        <v>1</v>
      </c>
      <c r="O119" s="21">
        <f t="shared" si="11"/>
        <v>5100</v>
      </c>
      <c r="P119" s="18">
        <f t="shared" si="12"/>
        <v>0</v>
      </c>
      <c r="Q119" s="12">
        <f t="shared" si="13"/>
        <v>0</v>
      </c>
      <c r="S119" s="58"/>
      <c r="T119" s="58"/>
    </row>
    <row r="120" spans="1:18" ht="14.25" customHeight="1">
      <c r="A120" s="100">
        <v>57</v>
      </c>
      <c r="B120" s="45" t="s">
        <v>146</v>
      </c>
      <c r="C120" s="8"/>
      <c r="D120" s="8"/>
      <c r="E120" s="8"/>
      <c r="F120" s="16"/>
      <c r="G120" s="36">
        <v>299963</v>
      </c>
      <c r="H120" s="36">
        <v>250338</v>
      </c>
      <c r="I120" s="36">
        <v>49625</v>
      </c>
      <c r="J120" s="20"/>
      <c r="K120" s="18"/>
      <c r="L120" s="22">
        <f>SUM(L121:L125)</f>
        <v>13720</v>
      </c>
      <c r="M120" s="20"/>
      <c r="N120" s="18"/>
      <c r="O120" s="22">
        <f>SUM(O121:O125)</f>
        <v>236618</v>
      </c>
      <c r="P120" s="9"/>
      <c r="Q120" s="22">
        <f>SUM(Q121:Q125)</f>
        <v>49625</v>
      </c>
      <c r="R120" s="59"/>
    </row>
    <row r="121" spans="1:20" ht="70.5" customHeight="1">
      <c r="A121" s="100"/>
      <c r="B121" s="23" t="s">
        <v>136</v>
      </c>
      <c r="C121" s="4">
        <v>5</v>
      </c>
      <c r="D121" s="4">
        <v>3</v>
      </c>
      <c r="E121" s="4">
        <v>2</v>
      </c>
      <c r="F121" s="13">
        <v>13720</v>
      </c>
      <c r="G121" s="41">
        <v>68600</v>
      </c>
      <c r="H121" s="41">
        <v>41160</v>
      </c>
      <c r="I121" s="41">
        <v>27440</v>
      </c>
      <c r="J121" s="20">
        <v>3</v>
      </c>
      <c r="K121" s="18">
        <v>1</v>
      </c>
      <c r="L121" s="21">
        <f>F121*K121</f>
        <v>13720</v>
      </c>
      <c r="M121" s="20"/>
      <c r="N121" s="18">
        <v>2</v>
      </c>
      <c r="O121" s="21">
        <f>F121*N121</f>
        <v>27440</v>
      </c>
      <c r="P121" s="18">
        <f>C121-K121-N121</f>
        <v>2</v>
      </c>
      <c r="Q121" s="12">
        <f>P121*F121</f>
        <v>27440</v>
      </c>
      <c r="S121" s="58"/>
      <c r="T121" s="58"/>
    </row>
    <row r="122" spans="1:20" ht="26.25" customHeight="1">
      <c r="A122" s="100"/>
      <c r="B122" s="23" t="s">
        <v>137</v>
      </c>
      <c r="C122" s="4">
        <v>1</v>
      </c>
      <c r="D122" s="4"/>
      <c r="E122" s="4">
        <v>1</v>
      </c>
      <c r="F122" s="41">
        <v>22185</v>
      </c>
      <c r="G122" s="41">
        <v>22185</v>
      </c>
      <c r="H122" s="41"/>
      <c r="I122" s="41">
        <v>22185</v>
      </c>
      <c r="J122" s="20">
        <v>0</v>
      </c>
      <c r="K122" s="18">
        <v>0</v>
      </c>
      <c r="L122" s="21">
        <f>F122*K122</f>
        <v>0</v>
      </c>
      <c r="M122" s="20"/>
      <c r="N122" s="18">
        <v>0</v>
      </c>
      <c r="O122" s="21">
        <f>F122*N122</f>
        <v>0</v>
      </c>
      <c r="P122" s="18">
        <f>C122-K122-N122</f>
        <v>1</v>
      </c>
      <c r="Q122" s="12">
        <f>P122*F122</f>
        <v>22185</v>
      </c>
      <c r="S122" s="58"/>
      <c r="T122" s="58"/>
    </row>
    <row r="123" spans="1:20" ht="79.5" customHeight="1">
      <c r="A123" s="100"/>
      <c r="B123" s="23" t="s">
        <v>138</v>
      </c>
      <c r="C123" s="4">
        <v>1</v>
      </c>
      <c r="D123" s="4">
        <v>1</v>
      </c>
      <c r="E123" s="4"/>
      <c r="F123" s="41">
        <v>81790</v>
      </c>
      <c r="G123" s="41">
        <v>81790</v>
      </c>
      <c r="H123" s="41">
        <v>81790</v>
      </c>
      <c r="I123" s="41"/>
      <c r="J123" s="20">
        <v>1</v>
      </c>
      <c r="K123" s="18">
        <v>0</v>
      </c>
      <c r="L123" s="21">
        <f>F123*K123</f>
        <v>0</v>
      </c>
      <c r="M123" s="20"/>
      <c r="N123" s="18">
        <v>1</v>
      </c>
      <c r="O123" s="21">
        <f>F123*N123</f>
        <v>81790</v>
      </c>
      <c r="P123" s="18">
        <f>C123-K123-N123</f>
        <v>0</v>
      </c>
      <c r="Q123" s="12">
        <f>P123*F123</f>
        <v>0</v>
      </c>
      <c r="S123" s="58"/>
      <c r="T123" s="58"/>
    </row>
    <row r="124" spans="1:20" ht="26.25" customHeight="1">
      <c r="A124" s="100"/>
      <c r="B124" s="23" t="s">
        <v>139</v>
      </c>
      <c r="C124" s="4">
        <v>1</v>
      </c>
      <c r="D124" s="4">
        <v>1</v>
      </c>
      <c r="E124" s="4"/>
      <c r="F124" s="41">
        <v>59186</v>
      </c>
      <c r="G124" s="41">
        <v>59186</v>
      </c>
      <c r="H124" s="41">
        <v>59186</v>
      </c>
      <c r="I124" s="41"/>
      <c r="J124" s="20">
        <v>1</v>
      </c>
      <c r="K124" s="18">
        <v>0</v>
      </c>
      <c r="L124" s="21">
        <f>F124*K124</f>
        <v>0</v>
      </c>
      <c r="M124" s="20"/>
      <c r="N124" s="18">
        <v>1</v>
      </c>
      <c r="O124" s="21">
        <f>F124*N124</f>
        <v>59186</v>
      </c>
      <c r="P124" s="18">
        <f>C124-K124-N124</f>
        <v>0</v>
      </c>
      <c r="Q124" s="12">
        <f>P124*F124</f>
        <v>0</v>
      </c>
      <c r="S124" s="58"/>
      <c r="T124" s="58"/>
    </row>
    <row r="125" spans="1:20" ht="26.25" customHeight="1">
      <c r="A125" s="100"/>
      <c r="B125" s="23" t="s">
        <v>140</v>
      </c>
      <c r="C125" s="4">
        <v>1</v>
      </c>
      <c r="D125" s="4">
        <v>1</v>
      </c>
      <c r="E125" s="4"/>
      <c r="F125" s="41">
        <v>68202</v>
      </c>
      <c r="G125" s="41">
        <v>68202</v>
      </c>
      <c r="H125" s="41">
        <v>68202</v>
      </c>
      <c r="I125" s="41"/>
      <c r="J125" s="20">
        <v>1</v>
      </c>
      <c r="K125" s="18">
        <v>0</v>
      </c>
      <c r="L125" s="21">
        <f>F125*K125</f>
        <v>0</v>
      </c>
      <c r="M125" s="20"/>
      <c r="N125" s="18">
        <v>1</v>
      </c>
      <c r="O125" s="21">
        <f>F125*N125</f>
        <v>68202</v>
      </c>
      <c r="P125" s="18">
        <f>C125-K125-N125</f>
        <v>0</v>
      </c>
      <c r="Q125" s="12">
        <f>P125*F125</f>
        <v>0</v>
      </c>
      <c r="S125" s="58"/>
      <c r="T125" s="58"/>
    </row>
    <row r="126" spans="1:20" s="33" customFormat="1" ht="18.75" customHeight="1">
      <c r="A126" s="65"/>
      <c r="B126" s="48" t="s">
        <v>141</v>
      </c>
      <c r="C126" s="30"/>
      <c r="D126" s="30"/>
      <c r="E126" s="30"/>
      <c r="F126" s="49"/>
      <c r="G126" s="36">
        <v>9953218.98</v>
      </c>
      <c r="H126" s="36">
        <v>7597595.58</v>
      </c>
      <c r="I126" s="36">
        <v>2355623.4</v>
      </c>
      <c r="J126" s="20"/>
      <c r="K126" s="31"/>
      <c r="L126" s="22">
        <f>L10+L13+L21+L30+L36+L41+L49+L51+L56+L80+L86+L120</f>
        <v>1505659.24</v>
      </c>
      <c r="M126" s="20"/>
      <c r="N126" s="18"/>
      <c r="O126" s="22">
        <f>O10+O13+O21+O30+O36+O41+O49+O51+O56+O80+O86+O120</f>
        <v>6106830.24</v>
      </c>
      <c r="P126" s="32"/>
      <c r="Q126" s="22">
        <f>Q10+Q13+Q21+Q30+Q36+Q41+Q49+Q51+Q56+Q80+Q86+Q120</f>
        <v>2340729.45</v>
      </c>
      <c r="R126" s="59"/>
      <c r="S126" s="61"/>
      <c r="T126" s="61"/>
    </row>
    <row r="127" spans="1:20" ht="39" customHeight="1">
      <c r="A127" s="4">
        <v>63</v>
      </c>
      <c r="B127" s="23" t="s">
        <v>142</v>
      </c>
      <c r="C127" s="4">
        <v>1</v>
      </c>
      <c r="D127" s="4">
        <v>1</v>
      </c>
      <c r="E127" s="4"/>
      <c r="F127" s="16"/>
      <c r="G127" s="41">
        <v>960000</v>
      </c>
      <c r="H127" s="41">
        <v>960000</v>
      </c>
      <c r="I127" s="41"/>
      <c r="J127" s="20">
        <v>1</v>
      </c>
      <c r="K127" s="18">
        <v>0</v>
      </c>
      <c r="L127" s="21">
        <f>F127*K127</f>
        <v>0</v>
      </c>
      <c r="M127" s="20"/>
      <c r="N127" s="18">
        <v>1</v>
      </c>
      <c r="O127" s="21">
        <f>G127*N127</f>
        <v>960000</v>
      </c>
      <c r="P127" s="18">
        <f>C127-K127-N127</f>
        <v>0</v>
      </c>
      <c r="Q127" s="12">
        <f>P127*F127</f>
        <v>0</v>
      </c>
      <c r="S127" s="58"/>
      <c r="T127" s="58"/>
    </row>
    <row r="128" spans="1:20" ht="14.25">
      <c r="A128" s="4"/>
      <c r="B128" s="48" t="s">
        <v>143</v>
      </c>
      <c r="C128" s="8"/>
      <c r="D128" s="8"/>
      <c r="E128" s="8"/>
      <c r="F128" s="16"/>
      <c r="G128" s="36">
        <v>10913218.98</v>
      </c>
      <c r="H128" s="36">
        <v>8557595.58</v>
      </c>
      <c r="I128" s="36">
        <v>2355623.4</v>
      </c>
      <c r="J128" s="9"/>
      <c r="K128" s="18"/>
      <c r="L128" s="22">
        <f>SUM(L126:L127)</f>
        <v>1505659.24</v>
      </c>
      <c r="M128" s="9"/>
      <c r="N128" s="18"/>
      <c r="O128" s="22">
        <f>SUM(O126:O127)</f>
        <v>7066830.24</v>
      </c>
      <c r="P128" s="9"/>
      <c r="Q128" s="22">
        <f>SUM(Q126:Q127)</f>
        <v>2340729.45</v>
      </c>
      <c r="T128" s="62"/>
    </row>
    <row r="129" spans="1:20" s="71" customFormat="1" ht="12.75" customHeight="1">
      <c r="A129" s="66"/>
      <c r="B129" s="67"/>
      <c r="C129" s="68"/>
      <c r="D129" s="68"/>
      <c r="E129" s="68"/>
      <c r="F129" s="69"/>
      <c r="G129" s="70">
        <f>L128+O128+Q128</f>
        <v>10913218.93</v>
      </c>
      <c r="H129" s="70">
        <f>L129+O129</f>
        <v>0</v>
      </c>
      <c r="I129" s="70">
        <f>Q128</f>
        <v>2340729.45</v>
      </c>
      <c r="L129" s="70"/>
      <c r="O129" s="70"/>
      <c r="Q129" s="70"/>
      <c r="R129" s="62"/>
      <c r="S129" s="72"/>
      <c r="T129" s="72"/>
    </row>
    <row r="130" spans="1:20" s="71" customFormat="1" ht="15">
      <c r="A130" s="66"/>
      <c r="B130" s="67"/>
      <c r="C130" s="73"/>
      <c r="D130" s="73"/>
      <c r="E130" s="73"/>
      <c r="F130" s="74"/>
      <c r="G130" s="70">
        <f>G129-G128</f>
        <v>-0.05000000074505806</v>
      </c>
      <c r="L130" s="70"/>
      <c r="O130" s="70"/>
      <c r="R130" s="75"/>
      <c r="S130" s="72"/>
      <c r="T130" s="72"/>
    </row>
    <row r="131" spans="11:17" ht="30" customHeight="1">
      <c r="K131" s="118"/>
      <c r="L131" s="118"/>
      <c r="O131" s="55"/>
      <c r="P131" s="56"/>
      <c r="Q131" s="56"/>
    </row>
    <row r="132" spans="11:20" ht="15">
      <c r="K132" s="118"/>
      <c r="L132" s="118"/>
      <c r="T132" s="62"/>
    </row>
    <row r="134" spans="15:17" ht="15">
      <c r="O134" s="82"/>
      <c r="P134" s="82"/>
      <c r="Q134" s="82"/>
    </row>
  </sheetData>
  <mergeCells count="54">
    <mergeCell ref="B4:Q4"/>
    <mergeCell ref="G24:G25"/>
    <mergeCell ref="P5:Q6"/>
    <mergeCell ref="G26:G27"/>
    <mergeCell ref="H7:H8"/>
    <mergeCell ref="B26:B27"/>
    <mergeCell ref="C26:C27"/>
    <mergeCell ref="G7:G8"/>
    <mergeCell ref="A5:A8"/>
    <mergeCell ref="A11:A12"/>
    <mergeCell ref="B11:B12"/>
    <mergeCell ref="C11:C12"/>
    <mergeCell ref="A24:A25"/>
    <mergeCell ref="B24:B25"/>
    <mergeCell ref="K132:L132"/>
    <mergeCell ref="J6:J7"/>
    <mergeCell ref="K6:L6"/>
    <mergeCell ref="K131:L131"/>
    <mergeCell ref="C24:C25"/>
    <mergeCell ref="A44:A45"/>
    <mergeCell ref="B44:B45"/>
    <mergeCell ref="A26:A27"/>
    <mergeCell ref="G28:G29"/>
    <mergeCell ref="A28:A29"/>
    <mergeCell ref="A42:A43"/>
    <mergeCell ref="B42:B43"/>
    <mergeCell ref="C42:C43"/>
    <mergeCell ref="G42:G43"/>
    <mergeCell ref="C28:C29"/>
    <mergeCell ref="B28:B29"/>
    <mergeCell ref="B1:K1"/>
    <mergeCell ref="A120:A125"/>
    <mergeCell ref="A86:A119"/>
    <mergeCell ref="A80:A85"/>
    <mergeCell ref="C44:C45"/>
    <mergeCell ref="G44:G45"/>
    <mergeCell ref="A46:A47"/>
    <mergeCell ref="B46:B47"/>
    <mergeCell ref="C46:C47"/>
    <mergeCell ref="G46:G47"/>
    <mergeCell ref="O134:Q134"/>
    <mergeCell ref="F6:I6"/>
    <mergeCell ref="B5:B7"/>
    <mergeCell ref="I7:I8"/>
    <mergeCell ref="C5:I5"/>
    <mergeCell ref="C6:C7"/>
    <mergeCell ref="D6:E6"/>
    <mergeCell ref="D7:D8"/>
    <mergeCell ref="E7:E8"/>
    <mergeCell ref="F7:F8"/>
    <mergeCell ref="U83:V83"/>
    <mergeCell ref="M6:M7"/>
    <mergeCell ref="N6:O6"/>
    <mergeCell ref="J5:O5"/>
  </mergeCells>
  <printOptions/>
  <pageMargins left="0.3937007874015748" right="0.3937007874015748" top="0.51" bottom="0.29" header="0.5118110236220472" footer="0.3"/>
  <pageSetup fitToHeight="7" fitToWidth="1" horizontalDpi="600" verticalDpi="600" orientation="landscape" paperSize="8" r:id="rId1"/>
  <rowBreaks count="3" manualBreakCount="3">
    <brk id="23" max="255" man="1"/>
    <brk id="48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</dc:creator>
  <cp:keywords/>
  <dc:description/>
  <cp:lastModifiedBy>-</cp:lastModifiedBy>
  <cp:lastPrinted>2013-04-01T13:24:17Z</cp:lastPrinted>
  <dcterms:created xsi:type="dcterms:W3CDTF">2010-02-26T08:28:55Z</dcterms:created>
  <dcterms:modified xsi:type="dcterms:W3CDTF">2013-05-06T06:36:11Z</dcterms:modified>
  <cp:category/>
  <cp:version/>
  <cp:contentType/>
  <cp:contentStatus/>
</cp:coreProperties>
</file>